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5/Budget Templates/"/>
    </mc:Choice>
  </mc:AlternateContent>
  <xr:revisionPtr revIDLastSave="7" documentId="8_{11133AE6-026A-4D74-9FFD-64E008487889}" xr6:coauthVersionLast="47" xr6:coauthVersionMax="47" xr10:uidLastSave="{11F3CD6A-C2D2-44C3-A0A9-9919B8EF8BBD}"/>
  <bookViews>
    <workbookView xWindow="28680" yWindow="-120" windowWidth="29040" windowHeight="15720" activeTab="1" xr2:uid="{00000000-000D-0000-FFFF-FFFF00000000}"/>
  </bookViews>
  <sheets>
    <sheet name="Instructions" sheetId="1" r:id="rId1"/>
    <sheet name="Work with this sheet" sheetId="2" r:id="rId2"/>
    <sheet name="Basic Remuneration levels 2025" sheetId="8" r:id="rId3"/>
  </sheets>
  <externalReferences>
    <externalReference r:id="rId4"/>
  </externalReferences>
  <definedNames>
    <definedName name="FACULTY">#REF!</definedName>
    <definedName name="fakulteit">#REF!</definedName>
    <definedName name="POSTLEVEL">'Basic Remuneration levels 2025'!$C$5:$C$23</definedName>
    <definedName name="Posvlak">#REF!</definedName>
    <definedName name="_xlnm.Print_Area" localSheetId="2">'Basic Remuneration levels 2025'!$C$1:$N$24</definedName>
    <definedName name="_xlnm.Print_Area" localSheetId="1">'Work with this sheet'!$A$1:$AB$111</definedName>
    <definedName name="Tariff">#REF!</definedName>
    <definedName name="toerusting">#REF!</definedName>
    <definedName name="Year1">[1]Constants!$K$1</definedName>
    <definedName name="Z_E97FE7A0_8B0E_4EB0_B4EE_C987DDE3C888_.wvu.PrintArea" localSheetId="2" hidden="1">'Basic Remuneration levels 2025'!$C$1:$N$24</definedName>
    <definedName name="Z_E97FE7A0_8B0E_4EB0_B4EE_C987DDE3C888_.wvu.PrintArea" localSheetId="1" hidden="1">'Work with this sheet'!$A$1:$AB$109</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8" l="1"/>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N10" i="8"/>
  <c r="O10" i="8" s="1"/>
  <c r="M10" i="8"/>
  <c r="D10" i="8"/>
  <c r="M9" i="8"/>
  <c r="N9" i="8" s="1"/>
  <c r="O9" i="8" s="1"/>
  <c r="D9" i="8"/>
  <c r="M8" i="8"/>
  <c r="N8" i="8" s="1"/>
  <c r="O8" i="8" s="1"/>
  <c r="D8" i="8"/>
  <c r="N7" i="8"/>
  <c r="O7" i="8" s="1"/>
  <c r="M7" i="8"/>
  <c r="D7" i="8"/>
  <c r="M6" i="8"/>
  <c r="N6" i="8" s="1"/>
  <c r="O6" i="8" s="1"/>
  <c r="D6" i="8"/>
  <c r="M5" i="8"/>
  <c r="N5" i="8" s="1"/>
  <c r="O5" i="8" s="1"/>
  <c r="D5" i="8"/>
  <c r="N3" i="8"/>
  <c r="O3" i="8" s="1"/>
  <c r="D29" i="2" l="1"/>
  <c r="D30" i="2"/>
  <c r="D31" i="2"/>
  <c r="D13" i="2"/>
  <c r="D14" i="2"/>
  <c r="D15" i="2"/>
  <c r="D16" i="2"/>
  <c r="D17" i="2"/>
  <c r="D18" i="2"/>
  <c r="D19" i="2"/>
  <c r="D20" i="2"/>
  <c r="D21" i="2"/>
  <c r="D22" i="2"/>
  <c r="D23" i="2"/>
  <c r="D24" i="2"/>
  <c r="D25" i="2"/>
  <c r="D27" i="2"/>
  <c r="D28" i="2"/>
  <c r="D26" i="2"/>
  <c r="AA14" i="2" l="1"/>
  <c r="AA15" i="2"/>
  <c r="AA16" i="2"/>
  <c r="AA17" i="2"/>
  <c r="AA18" i="2"/>
  <c r="AA19" i="2"/>
  <c r="AA20" i="2"/>
  <c r="AA21" i="2"/>
  <c r="AA22" i="2"/>
  <c r="AA23" i="2"/>
  <c r="AA24" i="2"/>
  <c r="AA25" i="2"/>
  <c r="AA26" i="2"/>
  <c r="AA27" i="2"/>
  <c r="AA28" i="2"/>
  <c r="AA29" i="2"/>
  <c r="AA30" i="2"/>
  <c r="AA31" i="2"/>
  <c r="AB12" i="2"/>
  <c r="AB32" i="2"/>
  <c r="AB37" i="2"/>
  <c r="AB43" i="2"/>
  <c r="AB79" i="2"/>
  <c r="AB84" i="2"/>
  <c r="Z12" i="2"/>
  <c r="Z32" i="2"/>
  <c r="Z11" i="2" s="1"/>
  <c r="Z88" i="2" s="1"/>
  <c r="Z92" i="2" s="1"/>
  <c r="Z90" i="2" s="1"/>
  <c r="Z95" i="2" s="1"/>
  <c r="Z37" i="2"/>
  <c r="Z43" i="2"/>
  <c r="Z79" i="2"/>
  <c r="Z84" i="2"/>
  <c r="Y12" i="2"/>
  <c r="Y11" i="2" s="1"/>
  <c r="Y88" i="2" s="1"/>
  <c r="Y92" i="2" s="1"/>
  <c r="Y90" i="2" s="1"/>
  <c r="Y95" i="2" s="1"/>
  <c r="Y32" i="2"/>
  <c r="Y37" i="2"/>
  <c r="Y43" i="2"/>
  <c r="Y79" i="2"/>
  <c r="Y84" i="2"/>
  <c r="X12" i="2"/>
  <c r="X11" i="2" s="1"/>
  <c r="X88" i="2" s="1"/>
  <c r="X92" i="2" s="1"/>
  <c r="X90" i="2" s="1"/>
  <c r="X95" i="2" s="1"/>
  <c r="X32" i="2"/>
  <c r="X37" i="2"/>
  <c r="X43" i="2"/>
  <c r="X79" i="2"/>
  <c r="X84" i="2"/>
  <c r="W12" i="2"/>
  <c r="W32" i="2"/>
  <c r="W11" i="2" s="1"/>
  <c r="W88" i="2" s="1"/>
  <c r="W92" i="2" s="1"/>
  <c r="W90" i="2" s="1"/>
  <c r="W95" i="2" s="1"/>
  <c r="W37" i="2"/>
  <c r="W43" i="2"/>
  <c r="W79" i="2"/>
  <c r="W84" i="2"/>
  <c r="V12" i="2"/>
  <c r="V32" i="2"/>
  <c r="V11" i="2"/>
  <c r="V37" i="2"/>
  <c r="V43" i="2"/>
  <c r="V79" i="2"/>
  <c r="V84" i="2"/>
  <c r="U12" i="2"/>
  <c r="U11" i="2" s="1"/>
  <c r="U88" i="2" s="1"/>
  <c r="U92" i="2" s="1"/>
  <c r="U90" i="2" s="1"/>
  <c r="U95" i="2" s="1"/>
  <c r="U32" i="2"/>
  <c r="U37" i="2"/>
  <c r="U43" i="2"/>
  <c r="U79" i="2"/>
  <c r="U84" i="2"/>
  <c r="T12" i="2"/>
  <c r="T11" i="2"/>
  <c r="T88" i="2" s="1"/>
  <c r="T92" i="2" s="1"/>
  <c r="T90" i="2" s="1"/>
  <c r="T95" i="2" s="1"/>
  <c r="T32" i="2"/>
  <c r="T37" i="2"/>
  <c r="T43" i="2"/>
  <c r="T79" i="2"/>
  <c r="T84" i="2"/>
  <c r="S12" i="2"/>
  <c r="S32" i="2"/>
  <c r="S11" i="2" s="1"/>
  <c r="S88" i="2" s="1"/>
  <c r="S92" i="2" s="1"/>
  <c r="S90" i="2" s="1"/>
  <c r="S95" i="2" s="1"/>
  <c r="S37" i="2"/>
  <c r="S43" i="2"/>
  <c r="S79" i="2"/>
  <c r="S84" i="2"/>
  <c r="R12" i="2"/>
  <c r="R32" i="2"/>
  <c r="R37" i="2"/>
  <c r="R43" i="2"/>
  <c r="R79" i="2"/>
  <c r="R88" i="2" s="1"/>
  <c r="R92" i="2" s="1"/>
  <c r="R90" i="2" s="1"/>
  <c r="R95" i="2" s="1"/>
  <c r="R84" i="2"/>
  <c r="Q12" i="2"/>
  <c r="Q32" i="2"/>
  <c r="Q37" i="2"/>
  <c r="Q43" i="2"/>
  <c r="Q79" i="2"/>
  <c r="Q84" i="2"/>
  <c r="P12" i="2"/>
  <c r="P32" i="2"/>
  <c r="P11" i="2"/>
  <c r="P88" i="2"/>
  <c r="P92" i="2" s="1"/>
  <c r="P90" i="2" s="1"/>
  <c r="P95" i="2" s="1"/>
  <c r="P37" i="2"/>
  <c r="P43" i="2"/>
  <c r="P79" i="2"/>
  <c r="P84" i="2"/>
  <c r="O12" i="2"/>
  <c r="O11" i="2" s="1"/>
  <c r="O88" i="2" s="1"/>
  <c r="O92" i="2" s="1"/>
  <c r="O90" i="2" s="1"/>
  <c r="O95" i="2" s="1"/>
  <c r="O32" i="2"/>
  <c r="O37" i="2"/>
  <c r="O43" i="2"/>
  <c r="O79" i="2"/>
  <c r="O84" i="2"/>
  <c r="N12" i="2"/>
  <c r="N11" i="2" s="1"/>
  <c r="N88" i="2" s="1"/>
  <c r="N92" i="2" s="1"/>
  <c r="N90" i="2" s="1"/>
  <c r="N95" i="2" s="1"/>
  <c r="N32" i="2"/>
  <c r="N37" i="2"/>
  <c r="N43" i="2"/>
  <c r="N79" i="2"/>
  <c r="N84" i="2"/>
  <c r="M12" i="2"/>
  <c r="M11" i="2" s="1"/>
  <c r="M88" i="2" s="1"/>
  <c r="M92" i="2" s="1"/>
  <c r="M90" i="2" s="1"/>
  <c r="M95" i="2" s="1"/>
  <c r="M32" i="2"/>
  <c r="M37" i="2"/>
  <c r="M43" i="2"/>
  <c r="M79" i="2"/>
  <c r="M84" i="2"/>
  <c r="L12" i="2"/>
  <c r="L11" i="2" s="1"/>
  <c r="L88" i="2" s="1"/>
  <c r="L92" i="2" s="1"/>
  <c r="L90" i="2" s="1"/>
  <c r="L95" i="2" s="1"/>
  <c r="L32" i="2"/>
  <c r="L37" i="2"/>
  <c r="L43" i="2"/>
  <c r="L79" i="2"/>
  <c r="L84" i="2"/>
  <c r="K12" i="2"/>
  <c r="K11" i="2" s="1"/>
  <c r="K88" i="2" s="1"/>
  <c r="K92" i="2" s="1"/>
  <c r="K90" i="2" s="1"/>
  <c r="K95" i="2" s="1"/>
  <c r="K32" i="2"/>
  <c r="K37" i="2"/>
  <c r="K43" i="2"/>
  <c r="K79" i="2"/>
  <c r="K84" i="2"/>
  <c r="J12" i="2"/>
  <c r="J32" i="2"/>
  <c r="J37" i="2"/>
  <c r="J43" i="2"/>
  <c r="J79" i="2"/>
  <c r="J84" i="2"/>
  <c r="I12" i="2"/>
  <c r="I32" i="2"/>
  <c r="I11" i="2"/>
  <c r="I88" i="2" s="1"/>
  <c r="I92" i="2" s="1"/>
  <c r="I90" i="2" s="1"/>
  <c r="I95" i="2" s="1"/>
  <c r="I37" i="2"/>
  <c r="I43" i="2"/>
  <c r="I79" i="2"/>
  <c r="I84" i="2"/>
  <c r="H12" i="2"/>
  <c r="H11" i="2" s="1"/>
  <c r="H88" i="2" s="1"/>
  <c r="H92" i="2" s="1"/>
  <c r="H90" i="2" s="1"/>
  <c r="H95" i="2" s="1"/>
  <c r="H32" i="2"/>
  <c r="H37" i="2"/>
  <c r="H43" i="2"/>
  <c r="H79" i="2"/>
  <c r="H84" i="2"/>
  <c r="G12" i="2"/>
  <c r="G11" i="2" s="1"/>
  <c r="G88" i="2" s="1"/>
  <c r="G92" i="2" s="1"/>
  <c r="G90" i="2" s="1"/>
  <c r="G95" i="2" s="1"/>
  <c r="G32" i="2"/>
  <c r="G37" i="2"/>
  <c r="G43" i="2"/>
  <c r="G79" i="2"/>
  <c r="G84" i="2"/>
  <c r="F12" i="2"/>
  <c r="F32" i="2"/>
  <c r="F11" i="2" s="1"/>
  <c r="F88" i="2" s="1"/>
  <c r="F92" i="2" s="1"/>
  <c r="F90" i="2" s="1"/>
  <c r="F95" i="2" s="1"/>
  <c r="F37" i="2"/>
  <c r="F43" i="2"/>
  <c r="F79" i="2"/>
  <c r="F84" i="2"/>
  <c r="E12" i="2"/>
  <c r="E32" i="2"/>
  <c r="E37" i="2"/>
  <c r="AA37" i="2" s="1"/>
  <c r="AD37" i="2" s="1"/>
  <c r="E43" i="2"/>
  <c r="AA43" i="2" s="1"/>
  <c r="AD43" i="2" s="1"/>
  <c r="E79" i="2"/>
  <c r="AA79" i="2" s="1"/>
  <c r="AD79" i="2" s="1"/>
  <c r="E8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39" i="2"/>
  <c r="AA34" i="2"/>
  <c r="AA41" i="2"/>
  <c r="AA13" i="2"/>
  <c r="AA91" i="2"/>
  <c r="AA86" i="2"/>
  <c r="AA85" i="2"/>
  <c r="AA82" i="2"/>
  <c r="AA81" i="2"/>
  <c r="AA80" i="2"/>
  <c r="AA44" i="2"/>
  <c r="AA40" i="2"/>
  <c r="AA38" i="2"/>
  <c r="AA35" i="2"/>
  <c r="AA33" i="2"/>
  <c r="AA84" i="2"/>
  <c r="AD84" i="2" s="1"/>
  <c r="J11" i="2"/>
  <c r="J88" i="2" s="1"/>
  <c r="J92" i="2" s="1"/>
  <c r="J90" i="2" s="1"/>
  <c r="J95" i="2" s="1"/>
  <c r="V88" i="2"/>
  <c r="V92" i="2" s="1"/>
  <c r="V90" i="2" s="1"/>
  <c r="V95" i="2" s="1"/>
  <c r="R11" i="2"/>
  <c r="AB11" i="2"/>
  <c r="AB88" i="2" s="1"/>
  <c r="AB92" i="2" s="1"/>
  <c r="AB90" i="2" s="1"/>
  <c r="AB95" i="2" s="1"/>
  <c r="AA12" i="2" l="1"/>
  <c r="Q11" i="2"/>
  <c r="Q88" i="2" s="1"/>
  <c r="Q92" i="2" s="1"/>
  <c r="Q90" i="2" s="1"/>
  <c r="Q95" i="2" s="1"/>
  <c r="I97" i="2"/>
  <c r="I99" i="2"/>
  <c r="AD12" i="2"/>
  <c r="X97" i="2"/>
  <c r="X99" i="2"/>
  <c r="W97" i="2"/>
  <c r="W99" i="2" s="1"/>
  <c r="N97" i="2"/>
  <c r="N99" i="2" s="1"/>
  <c r="H97" i="2"/>
  <c r="H99" i="2"/>
  <c r="P97" i="2"/>
  <c r="P99" i="2"/>
  <c r="G97" i="2"/>
  <c r="G99" i="2" s="1"/>
  <c r="L97" i="2"/>
  <c r="L99" i="2" s="1"/>
  <c r="M97" i="2"/>
  <c r="M99" i="2" s="1"/>
  <c r="F97" i="2"/>
  <c r="F99" i="2" s="1"/>
  <c r="K97" i="2"/>
  <c r="K99" i="2"/>
  <c r="U97" i="2"/>
  <c r="U99" i="2" s="1"/>
  <c r="J97" i="2"/>
  <c r="J99" i="2"/>
  <c r="S97" i="2"/>
  <c r="S99" i="2" s="1"/>
  <c r="AB97" i="2"/>
  <c r="AB99" i="2" s="1"/>
  <c r="Q97" i="2"/>
  <c r="Q99" i="2" s="1"/>
  <c r="Z97" i="2"/>
  <c r="Z99" i="2" s="1"/>
  <c r="V97" i="2"/>
  <c r="V99" i="2" s="1"/>
  <c r="O97" i="2"/>
  <c r="O99" i="2" s="1"/>
  <c r="R97" i="2"/>
  <c r="R99" i="2" s="1"/>
  <c r="T97" i="2"/>
  <c r="T99" i="2"/>
  <c r="Y97" i="2"/>
  <c r="Y99" i="2" s="1"/>
  <c r="AA32" i="2"/>
  <c r="AD32" i="2" s="1"/>
  <c r="E11" i="2"/>
  <c r="N103" i="2" l="1"/>
  <c r="N105" i="2" s="1"/>
  <c r="N101" i="2"/>
  <c r="V103" i="2"/>
  <c r="V105" i="2" s="1"/>
  <c r="V101" i="2"/>
  <c r="Z101" i="2"/>
  <c r="Z103" i="2"/>
  <c r="Z105" i="2" s="1"/>
  <c r="G103" i="2"/>
  <c r="G105" i="2" s="1"/>
  <c r="G101" i="2"/>
  <c r="O101" i="2"/>
  <c r="O103" i="2"/>
  <c r="O105" i="2" s="1"/>
  <c r="AB103" i="2"/>
  <c r="AB105" i="2" s="1"/>
  <c r="E109" i="2" s="1"/>
  <c r="AB101" i="2"/>
  <c r="R101" i="2"/>
  <c r="R103" i="2"/>
  <c r="R105" i="2" s="1"/>
  <c r="Q103" i="2"/>
  <c r="Q105" i="2" s="1"/>
  <c r="Q101" i="2"/>
  <c r="S103" i="2"/>
  <c r="S105" i="2" s="1"/>
  <c r="S101" i="2"/>
  <c r="Y101" i="2"/>
  <c r="Y103" i="2"/>
  <c r="Y105" i="2" s="1"/>
  <c r="F103" i="2"/>
  <c r="F105" i="2" s="1"/>
  <c r="F101" i="2"/>
  <c r="P103" i="2"/>
  <c r="P105" i="2" s="1"/>
  <c r="P101" i="2"/>
  <c r="X103" i="2"/>
  <c r="X105" i="2" s="1"/>
  <c r="X101" i="2"/>
  <c r="AA11" i="2"/>
  <c r="AD11" i="2" s="1"/>
  <c r="E88" i="2"/>
  <c r="W103" i="2"/>
  <c r="W105" i="2" s="1"/>
  <c r="W101" i="2"/>
  <c r="T101" i="2"/>
  <c r="T103" i="2"/>
  <c r="T105" i="2" s="1"/>
  <c r="H101" i="2"/>
  <c r="H103" i="2"/>
  <c r="H105" i="2" s="1"/>
  <c r="K103" i="2"/>
  <c r="K105" i="2" s="1"/>
  <c r="K101" i="2"/>
  <c r="M101" i="2"/>
  <c r="M103" i="2"/>
  <c r="M105" i="2" s="1"/>
  <c r="I101" i="2"/>
  <c r="I103" i="2"/>
  <c r="I105" i="2" s="1"/>
  <c r="J101" i="2"/>
  <c r="J103" i="2"/>
  <c r="J105" i="2" s="1"/>
  <c r="U103" i="2"/>
  <c r="U105" i="2" s="1"/>
  <c r="U101" i="2"/>
  <c r="L103" i="2"/>
  <c r="L105" i="2" s="1"/>
  <c r="L101" i="2"/>
  <c r="AA88" i="2" l="1"/>
  <c r="AD88" i="2" s="1"/>
  <c r="E92" i="2"/>
  <c r="E90" i="2" l="1"/>
  <c r="AA92" i="2"/>
  <c r="E95" i="2" l="1"/>
  <c r="AA90" i="2"/>
  <c r="AD90" i="2" s="1"/>
  <c r="E97" i="2" l="1"/>
  <c r="AA97" i="2" s="1"/>
  <c r="AA95" i="2"/>
  <c r="E99" i="2" l="1"/>
  <c r="E103" i="2"/>
  <c r="E101" i="2"/>
  <c r="AA99" i="2"/>
  <c r="AD99" i="2" s="1"/>
  <c r="AD95" i="2"/>
  <c r="AD97" i="2"/>
  <c r="AA101" i="2" l="1"/>
  <c r="E105" i="2"/>
  <c r="AA105" i="2" s="1"/>
  <c r="E110" i="2" s="1"/>
  <c r="AA103" i="2"/>
  <c r="AD105" i="2" l="1"/>
  <c r="AD10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5" authorId="0" shapeId="0" xr:uid="{00000000-0006-0000-0100-000001000000}">
      <text>
        <r>
          <rPr>
            <sz val="8"/>
            <color indexed="81"/>
            <rFont val="Tahoma"/>
            <family val="2"/>
          </rPr>
          <t xml:space="preserve">It is compulsory that you complete this cell
</t>
        </r>
      </text>
    </comment>
    <comment ref="C13"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4"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5"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6"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7"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8"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28"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1"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2"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97"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<sst xmlns="http://schemas.openxmlformats.org/spreadsheetml/2006/main" count="110" uniqueCount="108">
  <si>
    <t>3.10</t>
  </si>
  <si>
    <t>PROJECT NAME:</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</si>
  <si>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</si>
  <si>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</si>
  <si>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</si>
  <si>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</si>
  <si>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</si>
  <si>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</si>
  <si>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</si>
  <si>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</si>
  <si>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</si>
  <si>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</si>
  <si>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</si>
  <si>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</si>
  <si>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</si>
  <si>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</si>
  <si>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</si>
  <si>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</si>
  <si>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HEALTH SCIENCES</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</si>
  <si>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</si>
  <si>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</si>
  <si>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</si>
  <si>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</si>
  <si>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</si>
  <si>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</si>
  <si>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</si>
  <si>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</si>
  <si>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</si>
  <si>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</si>
  <si>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</si>
  <si>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</si>
  <si>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</si>
  <si>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</si>
  <si>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</si>
  <si>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</si>
  <si>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</si>
  <si>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</si>
  <si>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</si>
  <si>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</si>
  <si>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</si>
  <si>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</si>
  <si>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</si>
  <si>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</si>
  <si>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</si>
  <si>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</si>
  <si>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</si>
  <si>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</si>
  <si>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</si>
  <si>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</si>
  <si>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</si>
  <si>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</si>
  <si>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</si>
  <si>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</si>
  <si>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</si>
  <si>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</si>
  <si>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</si>
  <si>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</si>
  <si>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</si>
  <si>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</si>
  <si>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</si>
  <si>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</si>
  <si>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</si>
  <si>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</si>
  <si>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</si>
  <si>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</si>
  <si>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</si>
  <si>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</si>
  <si>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</si>
  <si>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</si>
  <si>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</si>
  <si>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</si>
  <si>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</si>
  <si>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</si>
  <si>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</si>
  <si>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</si>
  <si>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</si>
  <si>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</si>
  <si>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</si>
  <si>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</si>
  <si>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</si>
  <si>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</si>
  <si>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</si>
  <si>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PRINCIPAL INVESTIGATOR:</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</si>
  <si>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</si>
  <si>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</si>
  <si>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</si>
  <si>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</si>
  <si>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</si>
  <si>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</si>
  <si>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</si>
  <si>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</si>
  <si>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15% of Total Cost</t>
  </si>
  <si>
    <t>25% of Total Cost (Subtotal B) or 20% on invoice amount (excluding IP transfer fee and bursaries - Subtotal C)</t>
  </si>
  <si>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</si>
  <si>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</si>
  <si>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</si>
  <si>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</si>
  <si>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Type</t>
  </si>
  <si>
    <t>Added 6%</t>
  </si>
  <si>
    <t>Junior Lecturer P9</t>
  </si>
  <si>
    <t>Lecturer P8</t>
  </si>
  <si>
    <t>Senior Lecturer P7</t>
  </si>
  <si>
    <t>Associate Professor P6</t>
  </si>
  <si>
    <t>Professor P5</t>
  </si>
  <si>
    <t>Distinguished Professor  P4</t>
  </si>
  <si>
    <t>Back to Introduction</t>
  </si>
  <si>
    <t xml:space="preserve">                            Basic remuneration levels  (BRL) for 2025 as approved by the Human Resources</t>
  </si>
  <si>
    <t>The 2025 BRL tariff per hour as communicated by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</si>
</sst>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quot;R&quot;\ #,##0.00"/>
    <numFmt numFmtId="166" formatCode="_ [$R-1C09]\ * #,##0.00_ ;_ [$R-1C09]\ * \-#,##0.00_ ;_ [$R-1C09]\ * &quot;-&quot;??_ ;_ @_ "/>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9">
    <xf numFmtId="0" fontId="0" fillId="0" borderId="0"/>
    <xf numFmtId="0" fontId="8" fillId="0" borderId="0"/>
    <xf numFmtId="164" fontId="8" fillId="0" borderId="0" applyFont="0" applyFill="0" applyBorder="0" applyAlignment="0" applyProtection="0"/>
    <xf numFmtId="0" fontId="11" fillId="0" borderId="0"/>
    <xf numFmtId="0" fontId="7" fillId="0" borderId="0"/>
    <xf numFmtId="0" fontId="6" fillId="0" borderId="0"/>
    <xf numFmtId="164" fontId="6" fillId="0" borderId="0" applyFont="0" applyFill="0" applyBorder="0" applyAlignment="0" applyProtection="0"/>
    <xf numFmtId="0" fontId="9" fillId="0" borderId="0"/>
    <xf numFmtId="0" fontId="16" fillId="6" borderId="0" applyNumberFormat="0" applyBorder="0" applyAlignment="0" applyProtection="0"/>
    <xf numFmtId="0" fontId="17" fillId="7" borderId="28" applyNumberFormat="0" applyAlignment="0" applyProtection="0"/>
    <xf numFmtId="0" fontId="18" fillId="8" borderId="29" applyNumberFormat="0" applyAlignment="0" applyProtection="0"/>
    <xf numFmtId="0" fontId="15" fillId="9" borderId="30" applyNumberFormat="0" applyFont="0" applyAlignment="0" applyProtection="0"/>
    <xf numFmtId="0" fontId="5" fillId="10" borderId="0" applyNumberFormat="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33" fillId="0" borderId="0" applyNumberFormat="0" applyFill="0" applyBorder="0" applyAlignment="0" applyProtection="0"/>
    <xf numFmtId="0" fontId="2" fillId="0" borderId="0"/>
    <xf numFmtId="0" fontId="2" fillId="0" borderId="0"/>
    <xf numFmtId="164" fontId="2" fillId="0" borderId="0" applyFont="0" applyFill="0" applyBorder="0" applyAlignment="0" applyProtection="0"/>
  </cellStyleXfs>
  <cellXfs count="201">
    <xf numFmtId="0" fontId="0" fillId="0" borderId="0" xfId="0"/>
    <xf numFmtId="0" fontId="14" fillId="0" borderId="0" xfId="5" applyFont="1"/>
    <xf numFmtId="0" fontId="21" fillId="0" borderId="0" xfId="0" applyFont="1" applyAlignment="1">
      <alignment vertical="center"/>
    </xf>
    <xf numFmtId="0" fontId="22" fillId="0" borderId="0" xfId="0" applyFont="1" applyAlignment="1">
      <alignment vertical="center"/>
    </xf>
    <xf numFmtId="0" fontId="21" fillId="0" borderId="0" xfId="0" applyFont="1" applyAlignment="1" applyProtection="1">
      <alignment vertical="center"/>
      <protection locked="0"/>
    </xf>
    <xf numFmtId="0" fontId="20" fillId="0" borderId="0" xfId="0" applyFont="1" applyAlignment="1">
      <alignment horizontal="center" vertical="center" wrapText="1"/>
    </xf>
    <xf numFmtId="165" fontId="20" fillId="0" borderId="0" xfId="0" applyNumberFormat="1" applyFont="1" applyAlignment="1">
      <alignment horizontal="center" vertical="center" wrapText="1"/>
    </xf>
    <xf numFmtId="0" fontId="20" fillId="0" borderId="24" xfId="0" applyFont="1" applyBorder="1" applyAlignment="1">
      <alignment vertical="center"/>
    </xf>
    <xf numFmtId="165" fontId="21" fillId="0" borderId="0" xfId="0" applyNumberFormat="1" applyFont="1" applyAlignment="1">
      <alignment horizontal="center" vertical="center" wrapText="1"/>
    </xf>
    <xf numFmtId="0" fontId="21" fillId="0" borderId="22" xfId="0" applyFont="1" applyBorder="1" applyAlignment="1">
      <alignment horizontal="center" vertical="center" wrapText="1"/>
    </xf>
    <xf numFmtId="165" fontId="21" fillId="0" borderId="22" xfId="0" applyNumberFormat="1" applyFont="1" applyBorder="1" applyAlignment="1">
      <alignment horizontal="center" vertical="center" wrapText="1"/>
    </xf>
    <xf numFmtId="0" fontId="21" fillId="0" borderId="13" xfId="0" applyFont="1" applyBorder="1" applyAlignment="1" applyProtection="1">
      <alignment vertical="center" wrapText="1"/>
      <protection locked="0"/>
    </xf>
    <xf numFmtId="0" fontId="22" fillId="0" borderId="0" xfId="0" applyFont="1" applyAlignment="1">
      <alignment vertical="center" wrapText="1"/>
    </xf>
    <xf numFmtId="0" fontId="21" fillId="0" borderId="0" xfId="0" applyFont="1" applyAlignment="1">
      <alignment vertical="center" wrapText="1"/>
    </xf>
    <xf numFmtId="165" fontId="22" fillId="0" borderId="0" xfId="0" applyNumberFormat="1" applyFont="1" applyAlignment="1">
      <alignment vertical="center"/>
    </xf>
    <xf numFmtId="0" fontId="20" fillId="0" borderId="24" xfId="0" applyFont="1" applyBorder="1" applyAlignment="1" applyProtection="1">
      <alignment vertical="center"/>
      <protection locked="0"/>
    </xf>
    <xf numFmtId="0" fontId="21" fillId="0" borderId="8"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165" fontId="21" fillId="4" borderId="10" xfId="0" applyNumberFormat="1" applyFont="1" applyFill="1" applyBorder="1" applyAlignment="1">
      <alignment vertical="center"/>
    </xf>
    <xf numFmtId="0" fontId="21" fillId="0" borderId="8" xfId="0" applyFont="1" applyBorder="1" applyAlignment="1" applyProtection="1">
      <alignment vertical="center"/>
      <protection locked="0"/>
    </xf>
    <xf numFmtId="165" fontId="22" fillId="0" borderId="8" xfId="0" applyNumberFormat="1" applyFont="1" applyBorder="1" applyAlignment="1" applyProtection="1">
      <alignment horizontal="center" vertical="center"/>
      <protection locked="0"/>
    </xf>
    <xf numFmtId="165" fontId="21" fillId="0" borderId="10" xfId="0" applyNumberFormat="1" applyFont="1" applyBorder="1" applyAlignment="1" applyProtection="1">
      <alignment vertical="center"/>
      <protection locked="0"/>
    </xf>
    <xf numFmtId="165" fontId="22" fillId="0" borderId="0" xfId="0" applyNumberFormat="1" applyFont="1" applyAlignment="1" applyProtection="1">
      <alignment vertical="center"/>
      <protection locked="0"/>
    </xf>
    <xf numFmtId="165" fontId="21" fillId="4" borderId="8" xfId="0" applyNumberFormat="1" applyFont="1" applyFill="1" applyBorder="1" applyAlignment="1" applyProtection="1">
      <alignment vertical="center"/>
      <protection locked="0"/>
    </xf>
    <xf numFmtId="0" fontId="22" fillId="0" borderId="8" xfId="0" applyFont="1" applyBorder="1" applyAlignment="1" applyProtection="1">
      <alignment vertical="center"/>
      <protection locked="0"/>
    </xf>
    <xf numFmtId="0" fontId="21" fillId="0" borderId="7" xfId="0" applyFont="1" applyBorder="1" applyAlignment="1" applyProtection="1">
      <alignment vertical="center"/>
      <protection locked="0"/>
    </xf>
    <xf numFmtId="165" fontId="21" fillId="0" borderId="8" xfId="0" applyNumberFormat="1"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0" xfId="0" applyFont="1" applyAlignment="1" applyProtection="1">
      <alignment vertical="center"/>
      <protection locked="0"/>
    </xf>
    <xf numFmtId="165" fontId="21" fillId="0" borderId="0" xfId="0" applyNumberFormat="1" applyFont="1" applyAlignment="1">
      <alignment vertical="center"/>
    </xf>
    <xf numFmtId="0" fontId="21" fillId="0" borderId="13" xfId="0" applyFont="1" applyBorder="1" applyAlignment="1">
      <alignment vertical="center"/>
    </xf>
    <xf numFmtId="0" fontId="21" fillId="0" borderId="5" xfId="0" applyFont="1" applyBorder="1" applyAlignment="1" applyProtection="1">
      <alignment vertical="center"/>
      <protection locked="0"/>
    </xf>
    <xf numFmtId="0" fontId="21" fillId="0" borderId="8" xfId="0" applyFont="1" applyBorder="1" applyAlignment="1" applyProtection="1">
      <alignment horizontal="left" vertical="center"/>
      <protection locked="0"/>
    </xf>
    <xf numFmtId="165" fontId="21" fillId="0" borderId="8" xfId="0" applyNumberFormat="1" applyFont="1" applyBorder="1" applyAlignment="1">
      <alignment vertical="center"/>
    </xf>
    <xf numFmtId="165" fontId="21" fillId="0" borderId="12" xfId="0" applyNumberFormat="1" applyFont="1" applyBorder="1" applyAlignment="1" applyProtection="1">
      <alignment vertical="center"/>
      <protection locked="0"/>
    </xf>
    <xf numFmtId="165" fontId="21" fillId="0" borderId="7" xfId="0" applyNumberFormat="1" applyFont="1" applyBorder="1" applyAlignment="1" applyProtection="1">
      <alignment vertical="center"/>
      <protection locked="0"/>
    </xf>
    <xf numFmtId="0" fontId="21" fillId="0" borderId="0" xfId="0" quotePrefix="1" applyFont="1" applyAlignment="1" applyProtection="1">
      <alignment horizontal="right" vertical="center"/>
      <protection locked="0"/>
    </xf>
    <xf numFmtId="2" fontId="21" fillId="0" borderId="0" xfId="0" applyNumberFormat="1" applyFont="1" applyAlignment="1" applyProtection="1">
      <alignment vertical="center"/>
      <protection locked="0"/>
    </xf>
    <xf numFmtId="165" fontId="21" fillId="0" borderId="0" xfId="0" applyNumberFormat="1" applyFont="1" applyAlignment="1" applyProtection="1">
      <alignment vertical="center"/>
      <protection locked="0"/>
    </xf>
    <xf numFmtId="165" fontId="21" fillId="0" borderId="13" xfId="0" applyNumberFormat="1" applyFont="1" applyBorder="1" applyAlignment="1" applyProtection="1">
      <alignment vertical="center"/>
      <protection locked="0"/>
    </xf>
    <xf numFmtId="0" fontId="21" fillId="0" borderId="0" xfId="0" applyFont="1" applyAlignment="1" applyProtection="1">
      <alignment vertical="center" wrapText="1"/>
      <protection locked="0"/>
    </xf>
    <xf numFmtId="0" fontId="21" fillId="0" borderId="8" xfId="0" applyFont="1" applyBorder="1" applyAlignment="1" applyProtection="1">
      <alignment horizontal="center" vertical="center" wrapText="1"/>
      <protection locked="0"/>
    </xf>
    <xf numFmtId="165" fontId="21" fillId="0" borderId="9" xfId="0" applyNumberFormat="1" applyFont="1" applyBorder="1" applyAlignment="1">
      <alignment vertical="center"/>
    </xf>
    <xf numFmtId="0" fontId="21" fillId="0" borderId="11" xfId="0" applyFont="1" applyBorder="1" applyAlignment="1" applyProtection="1">
      <alignment vertical="center"/>
      <protection locked="0"/>
    </xf>
    <xf numFmtId="165" fontId="21" fillId="0" borderId="13" xfId="0" applyNumberFormat="1" applyFont="1" applyBorder="1" applyAlignment="1">
      <alignment vertical="center"/>
    </xf>
    <xf numFmtId="0" fontId="20" fillId="2" borderId="24" xfId="0" applyFont="1" applyFill="1" applyBorder="1" applyAlignment="1">
      <alignment vertical="center"/>
    </xf>
    <xf numFmtId="0" fontId="20" fillId="2" borderId="0" xfId="0" applyFont="1" applyFill="1" applyAlignment="1" applyProtection="1">
      <alignment vertical="center"/>
      <protection locked="0"/>
    </xf>
    <xf numFmtId="165" fontId="20" fillId="2" borderId="1" xfId="0" applyNumberFormat="1" applyFont="1" applyFill="1" applyBorder="1" applyAlignment="1">
      <alignment vertical="center"/>
    </xf>
    <xf numFmtId="0" fontId="20" fillId="0" borderId="0" xfId="0" applyFont="1" applyAlignment="1">
      <alignment vertical="center"/>
    </xf>
    <xf numFmtId="0" fontId="21" fillId="0" borderId="13" xfId="0" applyFont="1" applyBorder="1" applyAlignment="1" applyProtection="1">
      <alignment vertical="center"/>
      <protection locked="0"/>
    </xf>
    <xf numFmtId="0" fontId="23" fillId="0" borderId="24"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2" fillId="0" borderId="0" xfId="0" applyFont="1" applyAlignment="1" applyProtection="1">
      <alignment vertical="center" wrapText="1"/>
      <protection locked="0"/>
    </xf>
    <xf numFmtId="0" fontId="20" fillId="2" borderId="0" xfId="0" applyFont="1" applyFill="1" applyAlignment="1">
      <alignment vertical="center"/>
    </xf>
    <xf numFmtId="165" fontId="23" fillId="0" borderId="0" xfId="0" applyNumberFormat="1" applyFont="1" applyAlignment="1">
      <alignment vertical="center"/>
    </xf>
    <xf numFmtId="0" fontId="23" fillId="0" borderId="24" xfId="0" applyFont="1" applyBorder="1" applyAlignment="1">
      <alignment vertical="center"/>
    </xf>
    <xf numFmtId="0" fontId="23" fillId="0" borderId="0" xfId="0" applyFont="1" applyAlignment="1">
      <alignment vertical="center"/>
    </xf>
    <xf numFmtId="165" fontId="23" fillId="0" borderId="13" xfId="0" applyNumberFormat="1" applyFont="1" applyBorder="1" applyAlignment="1">
      <alignment vertical="center"/>
    </xf>
    <xf numFmtId="0" fontId="22" fillId="0" borderId="24" xfId="0" applyFont="1" applyBorder="1" applyAlignment="1">
      <alignment vertical="center"/>
    </xf>
    <xf numFmtId="9" fontId="21" fillId="0" borderId="5" xfId="0" applyNumberFormat="1" applyFont="1" applyBorder="1" applyAlignment="1">
      <alignment vertical="center"/>
    </xf>
    <xf numFmtId="0" fontId="21" fillId="0" borderId="6" xfId="0" applyFont="1" applyBorder="1" applyAlignment="1">
      <alignment vertical="center"/>
    </xf>
    <xf numFmtId="0" fontId="20" fillId="3" borderId="25" xfId="0" applyFont="1" applyFill="1" applyBorder="1" applyAlignment="1">
      <alignment vertical="center"/>
    </xf>
    <xf numFmtId="0" fontId="20" fillId="3" borderId="26" xfId="0" applyFont="1" applyFill="1" applyBorder="1" applyAlignment="1">
      <alignment vertical="center"/>
    </xf>
    <xf numFmtId="0" fontId="21" fillId="0" borderId="8" xfId="0" applyFont="1" applyBorder="1" applyAlignment="1">
      <alignment vertical="center"/>
    </xf>
    <xf numFmtId="165" fontId="21" fillId="5" borderId="0" xfId="0" applyNumberFormat="1" applyFont="1" applyFill="1" applyAlignment="1">
      <alignment vertical="center"/>
    </xf>
    <xf numFmtId="165" fontId="20" fillId="0" borderId="0" xfId="0" applyNumberFormat="1" applyFont="1" applyAlignment="1">
      <alignment vertical="center"/>
    </xf>
    <xf numFmtId="0" fontId="21" fillId="0" borderId="8" xfId="0" applyFont="1" applyBorder="1" applyAlignment="1">
      <alignment horizontal="left"/>
    </xf>
    <xf numFmtId="0" fontId="21" fillId="0" borderId="12" xfId="0" applyFont="1" applyBorder="1" applyAlignment="1">
      <alignment wrapText="1"/>
    </xf>
    <xf numFmtId="0" fontId="21" fillId="0" borderId="0" xfId="0" applyFont="1" applyAlignment="1">
      <alignment horizontal="left" wrapText="1"/>
    </xf>
    <xf numFmtId="0" fontId="21" fillId="0" borderId="12" xfId="0" applyFont="1" applyBorder="1" applyAlignment="1">
      <alignment vertical="center" wrapText="1"/>
    </xf>
    <xf numFmtId="165" fontId="20" fillId="9" borderId="30" xfId="11" applyNumberFormat="1" applyFont="1" applyAlignment="1">
      <alignment horizontal="center" vertical="center"/>
    </xf>
    <xf numFmtId="165" fontId="20" fillId="9" borderId="30" xfId="11" applyNumberFormat="1" applyFont="1" applyAlignment="1">
      <alignment vertical="center"/>
    </xf>
    <xf numFmtId="0" fontId="20" fillId="9" borderId="30" xfId="11" applyFont="1" applyAlignment="1">
      <alignment horizontal="center" wrapText="1"/>
    </xf>
    <xf numFmtId="0" fontId="20" fillId="9" borderId="30" xfId="11" applyFont="1" applyAlignment="1">
      <alignment horizontal="center"/>
    </xf>
    <xf numFmtId="165" fontId="25" fillId="10" borderId="1" xfId="12" applyNumberFormat="1" applyFont="1" applyBorder="1" applyAlignment="1">
      <alignment vertical="center"/>
    </xf>
    <xf numFmtId="165" fontId="25" fillId="10" borderId="20" xfId="12" applyNumberFormat="1" applyFont="1" applyBorder="1" applyAlignment="1">
      <alignment vertical="center"/>
    </xf>
    <xf numFmtId="165" fontId="25" fillId="10" borderId="17" xfId="12" applyNumberFormat="1" applyFont="1" applyBorder="1" applyAlignment="1" applyProtection="1">
      <alignment vertical="center"/>
      <protection locked="0"/>
    </xf>
    <xf numFmtId="0" fontId="25" fillId="10" borderId="15" xfId="12" applyFont="1" applyBorder="1" applyAlignment="1">
      <alignment horizontal="center" vertical="center" wrapText="1"/>
    </xf>
    <xf numFmtId="0" fontId="25" fillId="10" borderId="17" xfId="12" applyFont="1" applyBorder="1" applyAlignment="1">
      <alignment horizontal="center" vertical="center"/>
    </xf>
    <xf numFmtId="0" fontId="25" fillId="10" borderId="17" xfId="12" applyFont="1" applyBorder="1" applyAlignment="1">
      <alignment horizontal="center" vertical="center" wrapText="1"/>
    </xf>
    <xf numFmtId="165" fontId="25" fillId="10" borderId="15" xfId="12" applyNumberFormat="1" applyFont="1" applyBorder="1" applyAlignment="1" applyProtection="1">
      <alignment vertical="center"/>
      <protection locked="0"/>
    </xf>
    <xf numFmtId="0" fontId="25" fillId="10" borderId="17" xfId="12" applyFont="1" applyBorder="1" applyAlignment="1">
      <alignment vertical="center"/>
    </xf>
    <xf numFmtId="165" fontId="25" fillId="10" borderId="7" xfId="12" applyNumberFormat="1" applyFont="1" applyBorder="1" applyAlignment="1" applyProtection="1">
      <alignment vertical="center"/>
      <protection locked="0"/>
    </xf>
    <xf numFmtId="165" fontId="25" fillId="10" borderId="8" xfId="12" applyNumberFormat="1" applyFont="1" applyBorder="1" applyAlignment="1">
      <alignment vertical="center"/>
    </xf>
    <xf numFmtId="165" fontId="25" fillId="10" borderId="4" xfId="12" applyNumberFormat="1" applyFont="1" applyBorder="1" applyAlignment="1">
      <alignment vertical="center"/>
    </xf>
    <xf numFmtId="165" fontId="25" fillId="10" borderId="20" xfId="12" applyNumberFormat="1" applyFont="1" applyBorder="1" applyAlignment="1" applyProtection="1">
      <alignment vertical="center"/>
      <protection locked="0"/>
    </xf>
    <xf numFmtId="165" fontId="25" fillId="10" borderId="23" xfId="12" applyNumberFormat="1" applyFont="1" applyBorder="1" applyAlignment="1">
      <alignment vertical="center"/>
    </xf>
    <xf numFmtId="165" fontId="25" fillId="10" borderId="17" xfId="12" applyNumberFormat="1" applyFont="1" applyBorder="1" applyAlignment="1">
      <alignment vertical="center"/>
    </xf>
    <xf numFmtId="165" fontId="25" fillId="10" borderId="27" xfId="12" applyNumberFormat="1" applyFont="1" applyBorder="1" applyAlignment="1">
      <alignment vertical="center"/>
    </xf>
    <xf numFmtId="165" fontId="20" fillId="8" borderId="29" xfId="10" applyNumberFormat="1" applyFont="1" applyAlignment="1">
      <alignment vertical="center"/>
    </xf>
    <xf numFmtId="165" fontId="20" fillId="8" borderId="29" xfId="10" applyNumberFormat="1" applyFont="1" applyAlignment="1">
      <alignment horizontal="center" vertical="center" wrapText="1"/>
    </xf>
    <xf numFmtId="0" fontId="20" fillId="8" borderId="29" xfId="10" applyFont="1" applyAlignment="1">
      <alignment vertical="center"/>
    </xf>
    <xf numFmtId="0" fontId="27" fillId="6" borderId="29" xfId="8" applyFont="1" applyBorder="1"/>
    <xf numFmtId="165" fontId="20" fillId="0" borderId="1" xfId="0" applyNumberFormat="1" applyFont="1" applyBorder="1" applyAlignment="1">
      <alignment horizontal="center" vertical="center" wrapText="1"/>
    </xf>
    <xf numFmtId="9" fontId="28" fillId="7" borderId="28" xfId="9" applyNumberFormat="1" applyFont="1" applyAlignment="1">
      <alignment horizontal="center" vertical="center" wrapText="1"/>
    </xf>
    <xf numFmtId="165" fontId="26" fillId="8" borderId="29" xfId="10" applyNumberFormat="1" applyFont="1" applyAlignment="1">
      <alignment horizontal="center" vertical="center" wrapText="1"/>
    </xf>
    <xf numFmtId="0" fontId="29" fillId="10" borderId="1" xfId="12" applyFont="1" applyBorder="1" applyAlignment="1">
      <alignment horizontal="center" vertical="center" wrapText="1"/>
    </xf>
    <xf numFmtId="0" fontId="20" fillId="11" borderId="2" xfId="0" applyFont="1" applyFill="1" applyBorder="1" applyAlignment="1">
      <alignment horizontal="left" vertical="center"/>
    </xf>
    <xf numFmtId="0" fontId="20" fillId="11" borderId="3" xfId="0" applyFont="1" applyFill="1" applyBorder="1" applyAlignment="1">
      <alignment horizontal="center" vertical="center" wrapText="1"/>
    </xf>
    <xf numFmtId="0" fontId="20" fillId="11" borderId="0" xfId="0" applyFont="1" applyFill="1" applyAlignment="1">
      <alignment horizontal="center" vertical="center" wrapText="1"/>
    </xf>
    <xf numFmtId="0" fontId="21" fillId="11" borderId="0" xfId="0" applyFont="1" applyFill="1"/>
    <xf numFmtId="0" fontId="21" fillId="11" borderId="14" xfId="0" applyFont="1" applyFill="1" applyBorder="1" applyAlignment="1">
      <alignment horizontal="center" vertical="center"/>
    </xf>
    <xf numFmtId="0" fontId="21" fillId="11" borderId="15" xfId="0" applyFont="1" applyFill="1" applyBorder="1"/>
    <xf numFmtId="0" fontId="21" fillId="11" borderId="16" xfId="0" applyFont="1" applyFill="1" applyBorder="1" applyAlignment="1">
      <alignment horizontal="center" vertical="center"/>
    </xf>
    <xf numFmtId="0" fontId="21" fillId="11" borderId="17" xfId="0" applyFont="1" applyFill="1" applyBorder="1"/>
    <xf numFmtId="0" fontId="21" fillId="11" borderId="0" xfId="0" applyFont="1" applyFill="1" applyAlignment="1">
      <alignment vertical="center"/>
    </xf>
    <xf numFmtId="0" fontId="21" fillId="11" borderId="17" xfId="0" applyFont="1" applyFill="1" applyBorder="1" applyAlignment="1">
      <alignment vertical="center"/>
    </xf>
    <xf numFmtId="0" fontId="21" fillId="11" borderId="17" xfId="0" applyFont="1" applyFill="1" applyBorder="1" applyAlignment="1">
      <alignment horizontal="left" vertical="center"/>
    </xf>
    <xf numFmtId="0" fontId="21" fillId="11" borderId="0" xfId="0" applyFont="1" applyFill="1" applyAlignment="1">
      <alignment horizontal="left" vertical="center"/>
    </xf>
    <xf numFmtId="0" fontId="21" fillId="11" borderId="17" xfId="0" applyFont="1" applyFill="1" applyBorder="1" applyAlignment="1">
      <alignment horizontal="left" vertical="top" wrapText="1"/>
    </xf>
    <xf numFmtId="0" fontId="21" fillId="11" borderId="0" xfId="0" applyFont="1" applyFill="1" applyAlignment="1">
      <alignment horizontal="left" vertical="center" wrapText="1"/>
    </xf>
    <xf numFmtId="0" fontId="21" fillId="11" borderId="17" xfId="0" applyFont="1" applyFill="1" applyBorder="1" applyAlignment="1">
      <alignment wrapText="1"/>
    </xf>
    <xf numFmtId="0" fontId="21" fillId="11" borderId="0" xfId="0" applyFont="1" applyFill="1" applyAlignment="1">
      <alignment wrapText="1"/>
    </xf>
    <xf numFmtId="0" fontId="21" fillId="11" borderId="0" xfId="0" applyFont="1" applyFill="1" applyAlignment="1">
      <alignment horizontal="left" vertical="top" wrapText="1"/>
    </xf>
    <xf numFmtId="0" fontId="21" fillId="11" borderId="0" xfId="0" applyFont="1" applyFill="1" applyAlignment="1">
      <alignment vertical="top"/>
    </xf>
    <xf numFmtId="0" fontId="21" fillId="11" borderId="17" xfId="0" applyFont="1" applyFill="1" applyBorder="1" applyAlignment="1">
      <alignment horizontal="left" wrapText="1"/>
    </xf>
    <xf numFmtId="0" fontId="21" fillId="11" borderId="0" xfId="0" applyFont="1" applyFill="1" applyAlignment="1">
      <alignment horizontal="left" wrapText="1"/>
    </xf>
    <xf numFmtId="0" fontId="21" fillId="11" borderId="16" xfId="0" applyFont="1" applyFill="1" applyBorder="1" applyAlignment="1">
      <alignment horizontal="center"/>
    </xf>
    <xf numFmtId="0" fontId="32" fillId="11" borderId="17" xfId="0" applyFont="1" applyFill="1" applyBorder="1" applyAlignment="1">
      <alignment horizontal="left" wrapText="1"/>
    </xf>
    <xf numFmtId="0" fontId="32" fillId="11" borderId="0" xfId="0" applyFont="1" applyFill="1" applyAlignment="1">
      <alignment horizontal="left" wrapText="1"/>
    </xf>
    <xf numFmtId="0" fontId="21" fillId="11" borderId="18" xfId="0" applyFont="1" applyFill="1" applyBorder="1" applyAlignment="1">
      <alignment horizontal="center"/>
    </xf>
    <xf numFmtId="0" fontId="20" fillId="11" borderId="0" xfId="0" applyFont="1" applyFill="1" applyAlignment="1">
      <alignment horizontal="left" wrapText="1"/>
    </xf>
    <xf numFmtId="0" fontId="21" fillId="11" borderId="0" xfId="0" applyFont="1" applyFill="1" applyAlignment="1">
      <alignment horizontal="center"/>
    </xf>
    <xf numFmtId="0" fontId="23" fillId="11" borderId="19" xfId="0" applyFont="1" applyFill="1" applyBorder="1" applyAlignment="1">
      <alignment horizontal="left" wrapText="1"/>
    </xf>
    <xf numFmtId="0" fontId="19" fillId="11" borderId="0" xfId="16" applyFont="1" applyFill="1"/>
    <xf numFmtId="0" fontId="19" fillId="12" borderId="0" xfId="16" applyFont="1" applyFill="1"/>
    <xf numFmtId="0" fontId="34" fillId="0" borderId="0" xfId="16" applyFont="1"/>
    <xf numFmtId="0" fontId="35" fillId="0" borderId="0" xfId="17" applyFont="1"/>
    <xf numFmtId="0" fontId="36" fillId="0" borderId="36" xfId="17" applyFont="1" applyBorder="1" applyAlignment="1">
      <alignment horizontal="center"/>
    </xf>
    <xf numFmtId="0" fontId="36" fillId="0" borderId="36" xfId="17" applyFont="1" applyBorder="1"/>
    <xf numFmtId="0" fontId="36" fillId="0" borderId="15" xfId="17" applyFont="1" applyBorder="1"/>
    <xf numFmtId="0" fontId="34" fillId="0" borderId="5" xfId="17" applyFont="1" applyBorder="1" applyAlignment="1">
      <alignment horizontal="center" vertical="center"/>
    </xf>
    <xf numFmtId="0" fontId="36" fillId="0" borderId="16" xfId="17" applyFont="1" applyBorder="1" applyAlignment="1">
      <alignment horizontal="center" vertical="center"/>
    </xf>
    <xf numFmtId="0" fontId="36" fillId="0" borderId="8" xfId="17" applyFont="1" applyBorder="1" applyAlignment="1">
      <alignment horizontal="center" vertical="center"/>
    </xf>
    <xf numFmtId="0" fontId="36" fillId="0" borderId="8" xfId="17" applyFont="1" applyBorder="1" applyAlignment="1">
      <alignment horizontal="center" vertical="center" wrapText="1"/>
    </xf>
    <xf numFmtId="0" fontId="36" fillId="13" borderId="8" xfId="17" applyFont="1" applyFill="1" applyBorder="1" applyAlignment="1">
      <alignment horizontal="center" vertical="center"/>
    </xf>
    <xf numFmtId="0" fontId="34" fillId="0" borderId="8" xfId="17" applyFont="1" applyBorder="1" applyAlignment="1">
      <alignment horizontal="center" vertical="center"/>
    </xf>
    <xf numFmtId="0" fontId="34" fillId="0" borderId="17" xfId="17" applyFont="1" applyBorder="1" applyAlignment="1">
      <alignment horizontal="center" vertical="center"/>
    </xf>
    <xf numFmtId="0" fontId="34" fillId="0" borderId="0" xfId="17" applyFont="1" applyAlignment="1">
      <alignment horizontal="center" vertical="center"/>
    </xf>
    <xf numFmtId="0" fontId="34" fillId="0" borderId="0" xfId="16" applyFont="1" applyAlignment="1">
      <alignment horizontal="center" vertical="center"/>
    </xf>
    <xf numFmtId="0" fontId="34" fillId="0" borderId="16" xfId="17" applyFont="1" applyBorder="1"/>
    <xf numFmtId="4" fontId="34" fillId="0" borderId="8" xfId="18" applyNumberFormat="1" applyFont="1" applyBorder="1"/>
    <xf numFmtId="3" fontId="2" fillId="11" borderId="8" xfId="16" applyNumberFormat="1" applyFill="1" applyBorder="1"/>
    <xf numFmtId="4" fontId="2" fillId="13" borderId="17" xfId="16" applyNumberFormat="1" applyFill="1" applyBorder="1"/>
    <xf numFmtId="4" fontId="2" fillId="0" borderId="7" xfId="16" applyNumberFormat="1" applyBorder="1"/>
    <xf numFmtId="4" fontId="2" fillId="0" borderId="17" xfId="16" applyNumberFormat="1" applyBorder="1"/>
    <xf numFmtId="0" fontId="34" fillId="0" borderId="0" xfId="17" applyFont="1"/>
    <xf numFmtId="166" fontId="2" fillId="0" borderId="0" xfId="14" applyNumberFormat="1" applyFont="1" applyFill="1" applyBorder="1"/>
    <xf numFmtId="166" fontId="2" fillId="11" borderId="0" xfId="13" applyNumberFormat="1" applyFont="1" applyFill="1" applyBorder="1"/>
    <xf numFmtId="0" fontId="34" fillId="11" borderId="16" xfId="16" applyFont="1" applyFill="1" applyBorder="1" applyAlignment="1">
      <alignment horizontal="left"/>
    </xf>
    <xf numFmtId="0" fontId="34" fillId="0" borderId="16" xfId="17" applyFont="1" applyBorder="1" applyAlignment="1">
      <alignment horizontal="left"/>
    </xf>
    <xf numFmtId="0" fontId="34" fillId="0" borderId="18" xfId="17" applyFont="1" applyBorder="1" applyAlignment="1">
      <alignment horizontal="left"/>
    </xf>
    <xf numFmtId="3" fontId="2" fillId="11" borderId="21" xfId="16" applyNumberFormat="1" applyFill="1" applyBorder="1"/>
    <xf numFmtId="4" fontId="2" fillId="13" borderId="19" xfId="16" applyNumberFormat="1" applyFill="1" applyBorder="1"/>
    <xf numFmtId="4" fontId="2" fillId="0" borderId="31" xfId="16" applyNumberFormat="1" applyBorder="1"/>
    <xf numFmtId="4" fontId="2" fillId="0" borderId="19" xfId="16" applyNumberFormat="1" applyBorder="1"/>
    <xf numFmtId="0" fontId="37" fillId="0" borderId="0" xfId="16" applyFont="1"/>
    <xf numFmtId="0" fontId="33" fillId="0" borderId="0" xfId="15"/>
    <xf numFmtId="0" fontId="21" fillId="0" borderId="5" xfId="0" applyFont="1" applyBorder="1" applyAlignment="1">
      <alignment horizontal="left" wrapText="1"/>
    </xf>
    <xf numFmtId="0" fontId="21" fillId="0" borderId="7" xfId="0" applyFont="1" applyBorder="1" applyAlignment="1">
      <alignment horizontal="left" wrapText="1"/>
    </xf>
    <xf numFmtId="0" fontId="21" fillId="0" borderId="8" xfId="0" applyFont="1" applyBorder="1" applyAlignment="1">
      <alignment horizontal="left" wrapText="1"/>
    </xf>
    <xf numFmtId="0" fontId="21" fillId="0" borderId="8" xfId="0" applyFont="1" applyBorder="1" applyAlignment="1">
      <alignment horizontal="left" vertical="top" wrapText="1"/>
    </xf>
    <xf numFmtId="0" fontId="21" fillId="0" borderId="8" xfId="0" applyFont="1" applyBorder="1" applyAlignment="1">
      <alignment horizontal="center" vertical="top" wrapText="1"/>
    </xf>
    <xf numFmtId="0" fontId="21" fillId="0" borderId="5"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30" fillId="0" borderId="0" xfId="0" applyFont="1" applyAlignment="1">
      <alignment horizontal="center" vertical="center" wrapText="1"/>
    </xf>
    <xf numFmtId="165" fontId="30" fillId="0" borderId="0" xfId="0" applyNumberFormat="1" applyFont="1" applyAlignment="1">
      <alignment horizontal="center" vertical="center" wrapText="1"/>
    </xf>
    <xf numFmtId="0" fontId="20" fillId="0" borderId="24" xfId="0" applyFont="1" applyBorder="1" applyAlignment="1">
      <alignment vertical="center" wrapText="1"/>
    </xf>
    <xf numFmtId="0" fontId="21" fillId="0" borderId="0" xfId="0" applyFont="1" applyAlignment="1">
      <alignment vertical="center" wrapText="1"/>
    </xf>
    <xf numFmtId="0" fontId="21" fillId="0" borderId="5" xfId="0" applyFont="1" applyBorder="1" applyAlignment="1">
      <alignment horizontal="left" vertical="top" wrapText="1"/>
    </xf>
    <xf numFmtId="0" fontId="21" fillId="0" borderId="7" xfId="0" applyFont="1" applyBorder="1" applyAlignment="1">
      <alignment horizontal="left" vertical="top" wrapText="1"/>
    </xf>
    <xf numFmtId="0" fontId="21" fillId="0" borderId="32" xfId="0" applyFont="1" applyBorder="1" applyAlignment="1">
      <alignment horizontal="center" wrapText="1"/>
    </xf>
    <xf numFmtId="0" fontId="21" fillId="0" borderId="7" xfId="0" applyFont="1" applyBorder="1" applyAlignment="1">
      <alignment horizontal="center" wrapText="1"/>
    </xf>
    <xf numFmtId="0" fontId="21" fillId="0" borderId="16" xfId="0" applyFont="1" applyBorder="1" applyAlignment="1">
      <alignment horizontal="left" vertical="top" wrapText="1"/>
    </xf>
    <xf numFmtId="0" fontId="21" fillId="0" borderId="16" xfId="0" applyFont="1" applyBorder="1" applyAlignment="1">
      <alignment horizontal="left" wrapText="1"/>
    </xf>
    <xf numFmtId="0" fontId="27" fillId="0" borderId="8"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4" fillId="0" borderId="5"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5" fillId="10" borderId="5" xfId="12" applyFont="1" applyBorder="1" applyAlignment="1">
      <alignment horizontal="center" wrapText="1"/>
    </xf>
    <xf numFmtId="0" fontId="25" fillId="10" borderId="7" xfId="12" applyFont="1" applyBorder="1" applyAlignment="1">
      <alignment horizontal="center" wrapText="1"/>
    </xf>
    <xf numFmtId="0" fontId="21" fillId="0" borderId="32" xfId="0" applyFont="1" applyBorder="1" applyAlignment="1">
      <alignment horizontal="center" vertical="top" wrapText="1"/>
    </xf>
    <xf numFmtId="0" fontId="21" fillId="0" borderId="7" xfId="0" applyFont="1" applyBorder="1" applyAlignment="1">
      <alignment horizontal="center" vertical="top" wrapText="1"/>
    </xf>
    <xf numFmtId="0" fontId="36" fillId="0" borderId="33" xfId="17" applyFont="1" applyBorder="1" applyAlignment="1">
      <alignment horizontal="center"/>
    </xf>
    <xf numFmtId="0" fontId="36" fillId="0" borderId="34" xfId="17" applyFont="1" applyBorder="1" applyAlignment="1">
      <alignment horizontal="center"/>
    </xf>
    <xf numFmtId="0" fontId="36" fillId="0" borderId="35" xfId="17" applyFont="1" applyBorder="1" applyAlignment="1">
      <alignment horizontal="center"/>
    </xf>
    <xf numFmtId="0" fontId="19" fillId="0" borderId="37" xfId="17" applyFont="1" applyBorder="1" applyAlignment="1">
      <alignment horizontal="center" vertical="center" textRotation="90"/>
    </xf>
    <xf numFmtId="0" fontId="19" fillId="0" borderId="38" xfId="17" applyFont="1" applyBorder="1" applyAlignment="1">
      <alignment horizontal="center" vertical="center" textRotation="90"/>
    </xf>
    <xf numFmtId="0" fontId="19" fillId="0" borderId="39" xfId="17" applyFont="1" applyBorder="1" applyAlignment="1">
      <alignment horizontal="center" vertical="center" textRotation="90"/>
    </xf>
    <xf numFmtId="0" fontId="19" fillId="5" borderId="37" xfId="17" applyFont="1" applyFill="1" applyBorder="1" applyAlignment="1">
      <alignment horizontal="center" vertical="center" textRotation="90"/>
    </xf>
    <xf numFmtId="0" fontId="19" fillId="5" borderId="38" xfId="17" applyFont="1" applyFill="1" applyBorder="1" applyAlignment="1">
      <alignment horizontal="center" vertical="center" textRotation="90"/>
    </xf>
    <xf numFmtId="0" fontId="19" fillId="5" borderId="39" xfId="17" applyFont="1" applyFill="1" applyBorder="1" applyAlignment="1">
      <alignment horizontal="center" vertical="center" textRotation="90"/>
    </xf>
    <xf numFmtId="4" fontId="1" fillId="11" borderId="8" xfId="14" applyNumberFormat="1" applyFont="1" applyFill="1" applyBorder="1"/>
    <xf numFmtId="4" fontId="1" fillId="0" borderId="8" xfId="14" applyNumberFormat="1" applyFont="1" applyFill="1" applyBorder="1"/>
    <xf numFmtId="166" fontId="1" fillId="11" borderId="5" xfId="14" applyNumberFormat="1" applyFont="1" applyFill="1" applyBorder="1"/>
    <xf numFmtId="166" fontId="1" fillId="11" borderId="16" xfId="14" applyNumberFormat="1" applyFont="1" applyFill="1" applyBorder="1"/>
    <xf numFmtId="3" fontId="1" fillId="11" borderId="8" xfId="14" applyNumberFormat="1" applyFont="1" applyFill="1" applyBorder="1"/>
    <xf numFmtId="4" fontId="1" fillId="0" borderId="17" xfId="14" applyNumberFormat="1" applyFont="1" applyFill="1" applyBorder="1"/>
    <xf numFmtId="4" fontId="1" fillId="11" borderId="21" xfId="14" applyNumberFormat="1" applyFont="1" applyFill="1" applyBorder="1"/>
  </cellXfs>
  <cellStyles count="19">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te" xfId="11" builtinId="10"/>
    <cellStyle name="Output" xfId="9" builtinId="21"/>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93</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2024</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2" customWidth="1"/>
    <col min="2" max="2" width="80.54296875" style="100" customWidth="1"/>
    <col min="3" max="8" width="64.08984375" style="100" customWidth="1"/>
    <col min="9" max="16384" width="9.08984375" style="100"/>
  </cols>
  <sheetData>
    <row r="1" spans="1:9" ht="12.75" customHeight="1" thickBot="1" x14ac:dyDescent="0.4">
      <c r="A1" s="97" t="s">
        <v>19</v>
      </c>
      <c r="B1" s="98"/>
      <c r="C1" s="99"/>
      <c r="D1" s="99"/>
      <c r="E1" s="99"/>
      <c r="F1" s="99"/>
      <c r="G1" s="99"/>
      <c r="H1" s="99"/>
    </row>
    <row r="2" spans="1:9" x14ac:dyDescent="0.35">
      <c r="A2" s="101">
        <v>1</v>
      </c>
      <c r="B2" s="102" t="s">
        <v>87</v>
      </c>
    </row>
    <row r="3" spans="1:9" x14ac:dyDescent="0.35">
      <c r="A3" s="103">
        <v>2</v>
      </c>
      <c r="B3" s="104" t="s">
        <v>54</v>
      </c>
    </row>
    <row r="4" spans="1:9" x14ac:dyDescent="0.35">
      <c r="A4" s="103">
        <v>3</v>
      </c>
      <c r="B4" s="104" t="s">
        <v>55</v>
      </c>
    </row>
    <row r="5" spans="1:9" x14ac:dyDescent="0.35">
      <c r="A5" s="103">
        <v>4</v>
      </c>
      <c r="B5" s="104" t="s">
        <v>89</v>
      </c>
    </row>
    <row r="6" spans="1:9" x14ac:dyDescent="0.35">
      <c r="A6" s="103">
        <v>5</v>
      </c>
      <c r="B6" s="104" t="s">
        <v>88</v>
      </c>
    </row>
    <row r="7" spans="1:9" x14ac:dyDescent="0.35">
      <c r="A7" s="103">
        <v>6</v>
      </c>
      <c r="B7" s="104" t="s">
        <v>56</v>
      </c>
      <c r="H7" s="105"/>
      <c r="I7" s="105"/>
    </row>
    <row r="8" spans="1:9" x14ac:dyDescent="0.35">
      <c r="A8" s="103">
        <v>7</v>
      </c>
      <c r="B8" s="106" t="s">
        <v>57</v>
      </c>
      <c r="C8" s="105"/>
      <c r="D8" s="105"/>
      <c r="E8" s="105"/>
      <c r="F8" s="105"/>
      <c r="G8" s="105"/>
      <c r="H8" s="105"/>
    </row>
    <row r="9" spans="1:9" x14ac:dyDescent="0.35">
      <c r="A9" s="103">
        <v>8</v>
      </c>
      <c r="B9" s="107" t="s">
        <v>70</v>
      </c>
      <c r="C9" s="108"/>
      <c r="D9" s="108"/>
      <c r="E9" s="108"/>
      <c r="F9" s="108"/>
      <c r="G9" s="108"/>
      <c r="H9" s="108"/>
    </row>
    <row r="10" spans="1:9" ht="77.5" x14ac:dyDescent="0.35">
      <c r="A10" s="103">
        <v>5</v>
      </c>
      <c r="B10" s="109" t="s">
        <v>90</v>
      </c>
      <c r="C10" s="110"/>
      <c r="D10" s="110"/>
      <c r="E10" s="110"/>
      <c r="F10" s="110"/>
      <c r="G10" s="110"/>
      <c r="H10" s="110"/>
    </row>
    <row r="11" spans="1:9" x14ac:dyDescent="0.35">
      <c r="A11" s="103">
        <v>6</v>
      </c>
      <c r="B11" s="111" t="s">
        <v>20</v>
      </c>
      <c r="C11" s="112"/>
      <c r="D11" s="112"/>
      <c r="E11" s="112"/>
      <c r="F11" s="112"/>
      <c r="G11" s="112"/>
      <c r="H11" s="112"/>
    </row>
    <row r="12" spans="1:9" s="114" customFormat="1" ht="31" x14ac:dyDescent="0.25">
      <c r="A12" s="103">
        <v>7</v>
      </c>
      <c r="B12" s="109" t="s">
        <v>71</v>
      </c>
      <c r="C12" s="113"/>
      <c r="D12" s="113"/>
      <c r="E12" s="113"/>
      <c r="F12" s="113"/>
      <c r="G12" s="113"/>
      <c r="H12" s="113"/>
    </row>
    <row r="13" spans="1:9" ht="31" x14ac:dyDescent="0.35">
      <c r="A13" s="103">
        <v>8</v>
      </c>
      <c r="B13" s="115" t="s">
        <v>72</v>
      </c>
      <c r="C13" s="116"/>
      <c r="D13" s="116"/>
      <c r="E13" s="116"/>
      <c r="F13" s="116"/>
      <c r="G13" s="116"/>
      <c r="H13" s="116"/>
    </row>
    <row r="14" spans="1:9" ht="46.5" x14ac:dyDescent="0.35">
      <c r="A14" s="103">
        <v>9</v>
      </c>
      <c r="B14" s="115" t="s">
        <v>73</v>
      </c>
      <c r="C14" s="116"/>
      <c r="D14" s="116"/>
      <c r="E14" s="116"/>
      <c r="F14" s="116"/>
      <c r="G14" s="116"/>
      <c r="H14" s="116"/>
    </row>
    <row r="15" spans="1:9" ht="31" x14ac:dyDescent="0.35">
      <c r="A15" s="117">
        <v>10</v>
      </c>
      <c r="B15" s="118" t="s">
        <v>69</v>
      </c>
      <c r="C15" s="119"/>
      <c r="D15" s="119"/>
      <c r="E15" s="119"/>
      <c r="F15" s="119"/>
      <c r="G15" s="119"/>
      <c r="H15" s="119"/>
    </row>
    <row r="16" spans="1:9" ht="77.5" x14ac:dyDescent="0.35">
      <c r="A16" s="117">
        <v>11</v>
      </c>
      <c r="B16" s="115" t="s">
        <v>95</v>
      </c>
      <c r="C16" s="116"/>
      <c r="D16" s="116"/>
      <c r="E16" s="116"/>
      <c r="F16" s="116"/>
      <c r="G16" s="116"/>
      <c r="H16" s="116"/>
    </row>
    <row r="17" spans="1:8" ht="31" x14ac:dyDescent="0.35">
      <c r="A17" s="117">
        <v>12</v>
      </c>
      <c r="B17" s="111" t="s">
        <v>74</v>
      </c>
      <c r="C17" s="112"/>
      <c r="D17" s="112"/>
      <c r="E17" s="112"/>
      <c r="F17" s="112"/>
      <c r="G17" s="112"/>
      <c r="H17" s="112"/>
    </row>
    <row r="18" spans="1:8" ht="31.5" thickBot="1" x14ac:dyDescent="0.4">
      <c r="A18" s="120">
        <v>13</v>
      </c>
      <c r="B18" s="123" t="s">
        <v>68</v>
      </c>
      <c r="C18" s="121"/>
      <c r="D18" s="121"/>
      <c r="E18" s="121"/>
      <c r="F18" s="121"/>
      <c r="G18" s="121"/>
      <c r="H18" s="121"/>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10"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0"/>
  <sheetViews>
    <sheetView showGridLines="0" tabSelected="1" zoomScale="75" zoomScaleNormal="75" workbookViewId="0">
      <pane xSplit="3" ySplit="12" topLeftCell="D13" activePane="bottomRight" state="frozen"/>
      <selection pane="topRight" activeCell="D1" sqref="D1"/>
      <selection pane="bottomLeft" activeCell="A11" sqref="A11"/>
      <selection pane="bottomRight" activeCell="E14" sqref="E14"/>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165" t="s">
        <v>93</v>
      </c>
      <c r="B1" s="165"/>
      <c r="C1" s="165"/>
      <c r="D1" s="165"/>
      <c r="E1" s="166"/>
      <c r="F1" s="166"/>
      <c r="G1" s="166"/>
      <c r="H1" s="166"/>
      <c r="I1" s="166"/>
      <c r="J1" s="166"/>
      <c r="K1" s="166"/>
      <c r="L1" s="166"/>
      <c r="M1" s="166"/>
      <c r="N1" s="165"/>
      <c r="O1" s="165"/>
      <c r="P1" s="166"/>
      <c r="Q1" s="166"/>
      <c r="R1" s="165"/>
      <c r="S1" s="165"/>
      <c r="T1" s="165"/>
      <c r="U1" s="165"/>
      <c r="V1" s="165"/>
      <c r="W1" s="165"/>
      <c r="X1" s="165"/>
      <c r="Y1" s="165"/>
      <c r="Z1" s="165"/>
      <c r="AA1" s="165"/>
    </row>
    <row r="2" spans="1:30" ht="37.5" customHeight="1" thickTop="1" thickBot="1" x14ac:dyDescent="0.55000000000000004">
      <c r="A2" s="175" t="s">
        <v>1</v>
      </c>
      <c r="B2" s="175"/>
      <c r="C2" s="92"/>
      <c r="D2" s="5"/>
      <c r="E2" s="93" t="s">
        <v>86</v>
      </c>
      <c r="F2" s="6"/>
      <c r="G2" s="6"/>
      <c r="H2" s="6"/>
      <c r="I2" s="6"/>
      <c r="J2" s="6"/>
      <c r="K2" s="6"/>
      <c r="L2" s="6"/>
      <c r="M2" s="6"/>
      <c r="N2" s="5"/>
      <c r="O2" s="5"/>
      <c r="P2" s="6"/>
      <c r="Q2" s="6"/>
      <c r="R2" s="5"/>
      <c r="S2" s="5"/>
      <c r="T2" s="5"/>
      <c r="U2" s="5"/>
      <c r="V2" s="5"/>
      <c r="W2" s="5"/>
      <c r="X2" s="6"/>
      <c r="Y2" s="6"/>
      <c r="Z2" s="5"/>
      <c r="AA2" s="6"/>
    </row>
    <row r="3" spans="1:30" ht="32.25" customHeight="1" thickTop="1" thickBot="1" x14ac:dyDescent="0.55000000000000004">
      <c r="A3" s="175" t="s">
        <v>81</v>
      </c>
      <c r="B3" s="175"/>
      <c r="C3" s="92"/>
      <c r="D3" s="5"/>
      <c r="E3" s="94">
        <v>0.24</v>
      </c>
      <c r="F3" s="6"/>
      <c r="G3" s="6"/>
      <c r="H3" s="6"/>
      <c r="I3" s="6"/>
      <c r="J3" s="6"/>
      <c r="K3" s="6"/>
      <c r="L3" s="6"/>
      <c r="M3" s="6"/>
      <c r="N3" s="5"/>
      <c r="O3" s="5"/>
      <c r="P3" s="6"/>
      <c r="Q3" s="6"/>
      <c r="R3" s="5"/>
      <c r="S3" s="5"/>
      <c r="T3" s="5"/>
      <c r="U3" s="5"/>
      <c r="V3" s="5"/>
      <c r="W3" s="5"/>
      <c r="X3" s="6"/>
      <c r="Y3" s="6"/>
      <c r="Z3" s="5"/>
      <c r="AA3" s="6"/>
    </row>
    <row r="4" spans="1:30" ht="29.25" customHeight="1" thickTop="1" thickBot="1" x14ac:dyDescent="0.55000000000000004">
      <c r="A4" s="175" t="s">
        <v>82</v>
      </c>
      <c r="B4" s="175"/>
      <c r="C4" s="92"/>
      <c r="D4" s="5"/>
      <c r="E4" s="6"/>
      <c r="F4" s="6"/>
      <c r="G4" s="6"/>
      <c r="H4" s="6"/>
      <c r="I4" s="6"/>
      <c r="J4" s="6"/>
      <c r="K4" s="6"/>
      <c r="L4" s="6"/>
      <c r="M4" s="6"/>
      <c r="N4" s="5"/>
      <c r="O4" s="5"/>
      <c r="P4" s="6"/>
      <c r="Q4" s="6"/>
      <c r="R4" s="5"/>
      <c r="S4" s="5"/>
      <c r="T4" s="5"/>
      <c r="U4" s="5"/>
      <c r="V4" s="5"/>
      <c r="W4" s="5"/>
      <c r="X4" s="6"/>
      <c r="Y4" s="6"/>
      <c r="Z4" s="5"/>
      <c r="AA4" s="6"/>
    </row>
    <row r="5" spans="1:30" ht="43.5" customHeight="1" thickTop="1" thickBot="1" x14ac:dyDescent="0.55000000000000004">
      <c r="A5" s="175" t="s">
        <v>2</v>
      </c>
      <c r="B5" s="175"/>
      <c r="C5" s="92" t="s">
        <v>18</v>
      </c>
      <c r="E5" s="90" t="s">
        <v>31</v>
      </c>
      <c r="F5" s="90"/>
      <c r="G5" s="90"/>
      <c r="H5" s="90"/>
      <c r="I5" s="90"/>
      <c r="J5" s="90"/>
      <c r="K5" s="90"/>
      <c r="L5" s="90"/>
      <c r="M5" s="90"/>
      <c r="N5" s="91"/>
      <c r="O5" s="91"/>
      <c r="P5" s="89"/>
      <c r="Q5" s="89"/>
      <c r="R5" s="91"/>
      <c r="S5" s="91"/>
      <c r="T5" s="91"/>
      <c r="U5" s="91"/>
      <c r="V5" s="91"/>
      <c r="W5" s="91"/>
      <c r="X5" s="89"/>
      <c r="Y5" s="89"/>
      <c r="Z5" s="91"/>
      <c r="AA5" s="95" t="s">
        <v>42</v>
      </c>
      <c r="AB5" s="96" t="s">
        <v>61</v>
      </c>
    </row>
    <row r="6" spans="1:30" ht="19.5" customHeight="1" thickTop="1" thickBot="1" x14ac:dyDescent="0.55000000000000004">
      <c r="A6" s="7"/>
      <c r="C6" s="92" t="s">
        <v>32</v>
      </c>
      <c r="E6" s="70"/>
      <c r="F6" s="70"/>
      <c r="G6" s="70"/>
      <c r="H6" s="70"/>
      <c r="I6" s="70"/>
      <c r="J6" s="70"/>
      <c r="K6" s="70"/>
      <c r="L6" s="70"/>
      <c r="M6" s="70"/>
      <c r="N6" s="71"/>
      <c r="O6" s="71"/>
      <c r="P6" s="71"/>
      <c r="Q6" s="71"/>
      <c r="R6" s="71"/>
      <c r="S6" s="71"/>
      <c r="T6" s="71"/>
      <c r="U6" s="71"/>
      <c r="V6" s="71"/>
      <c r="W6" s="71"/>
      <c r="X6" s="71"/>
      <c r="Y6" s="71"/>
      <c r="Z6" s="71"/>
      <c r="AA6" s="90"/>
      <c r="AB6" s="77"/>
    </row>
    <row r="7" spans="1:30" ht="19.5" customHeight="1" thickTop="1" thickBot="1" x14ac:dyDescent="0.55000000000000004">
      <c r="A7" s="7"/>
      <c r="C7" s="92" t="s">
        <v>33</v>
      </c>
      <c r="E7" s="72"/>
      <c r="F7" s="73"/>
      <c r="G7" s="73"/>
      <c r="H7" s="73"/>
      <c r="I7" s="73"/>
      <c r="J7" s="73"/>
      <c r="K7" s="73"/>
      <c r="L7" s="73"/>
      <c r="M7" s="73"/>
      <c r="N7" s="73"/>
      <c r="O7" s="73"/>
      <c r="P7" s="73"/>
      <c r="Q7" s="73"/>
      <c r="R7" s="73"/>
      <c r="S7" s="73"/>
      <c r="T7" s="73"/>
      <c r="U7" s="73"/>
      <c r="V7" s="73"/>
      <c r="W7" s="73"/>
      <c r="X7" s="73"/>
      <c r="Y7" s="73"/>
      <c r="Z7" s="73"/>
      <c r="AA7" s="90"/>
      <c r="AB7" s="78"/>
    </row>
    <row r="8" spans="1:30" ht="19.5" customHeight="1" thickTop="1" thickBot="1" x14ac:dyDescent="0.55000000000000004">
      <c r="A8" s="7"/>
      <c r="C8" s="92" t="s">
        <v>34</v>
      </c>
      <c r="E8" s="70"/>
      <c r="F8" s="70"/>
      <c r="G8" s="70"/>
      <c r="H8" s="70"/>
      <c r="I8" s="70"/>
      <c r="J8" s="70"/>
      <c r="K8" s="70"/>
      <c r="L8" s="70"/>
      <c r="M8" s="70"/>
      <c r="N8" s="71"/>
      <c r="O8" s="71"/>
      <c r="P8" s="71"/>
      <c r="Q8" s="71"/>
      <c r="R8" s="71"/>
      <c r="S8" s="71"/>
      <c r="T8" s="71"/>
      <c r="U8" s="71"/>
      <c r="V8" s="71"/>
      <c r="W8" s="71"/>
      <c r="X8" s="71"/>
      <c r="Y8" s="71"/>
      <c r="Z8" s="71"/>
      <c r="AA8" s="90"/>
      <c r="AB8" s="79"/>
    </row>
    <row r="9" spans="1:30" ht="19.5" customHeight="1" thickTop="1" thickBot="1" x14ac:dyDescent="0.55000000000000004">
      <c r="A9" s="7"/>
      <c r="C9" s="92" t="s">
        <v>35</v>
      </c>
      <c r="E9" s="70"/>
      <c r="F9" s="70"/>
      <c r="G9" s="70"/>
      <c r="H9" s="70"/>
      <c r="I9" s="70"/>
      <c r="J9" s="70"/>
      <c r="K9" s="70"/>
      <c r="L9" s="70"/>
      <c r="M9" s="70"/>
      <c r="N9" s="71"/>
      <c r="O9" s="71"/>
      <c r="P9" s="71"/>
      <c r="Q9" s="71"/>
      <c r="R9" s="71"/>
      <c r="S9" s="71"/>
      <c r="T9" s="71"/>
      <c r="U9" s="71"/>
      <c r="V9" s="71"/>
      <c r="W9" s="71"/>
      <c r="X9" s="71"/>
      <c r="Y9" s="71"/>
      <c r="Z9" s="71"/>
      <c r="AA9" s="90"/>
      <c r="AB9" s="78"/>
    </row>
    <row r="10" spans="1:30" s="13" customFormat="1" ht="19.5" customHeight="1" thickTop="1" thickBot="1" x14ac:dyDescent="0.3">
      <c r="A10" s="167" t="s">
        <v>37</v>
      </c>
      <c r="B10" s="168"/>
      <c r="C10" s="168"/>
      <c r="D10" s="168"/>
      <c r="E10" s="8"/>
      <c r="F10" s="8"/>
      <c r="G10" s="8"/>
      <c r="H10" s="8"/>
      <c r="I10" s="8"/>
      <c r="J10" s="8"/>
      <c r="K10" s="8"/>
      <c r="L10" s="8"/>
      <c r="M10" s="8"/>
      <c r="N10" s="9"/>
      <c r="O10" s="9"/>
      <c r="P10" s="10"/>
      <c r="Q10" s="8"/>
      <c r="R10" s="9"/>
      <c r="S10" s="9"/>
      <c r="T10" s="9"/>
      <c r="U10" s="9"/>
      <c r="V10" s="9"/>
      <c r="W10" s="9"/>
      <c r="X10" s="10"/>
      <c r="Y10" s="8"/>
      <c r="Z10" s="9"/>
      <c r="AA10" s="8"/>
      <c r="AB10" s="11"/>
      <c r="AC10" s="12"/>
      <c r="AD10" s="12" t="s">
        <v>47</v>
      </c>
    </row>
    <row r="11" spans="1:30" ht="19.5" customHeight="1" thickTop="1" thickBot="1" x14ac:dyDescent="0.3">
      <c r="A11" s="7" t="s">
        <v>36</v>
      </c>
      <c r="E11" s="89">
        <f t="shared" ref="E11:Z11" si="0">E12+E32</f>
        <v>0</v>
      </c>
      <c r="F11" s="89">
        <f t="shared" si="0"/>
        <v>0</v>
      </c>
      <c r="G11" s="89">
        <f t="shared" si="0"/>
        <v>0</v>
      </c>
      <c r="H11" s="89">
        <f t="shared" si="0"/>
        <v>0</v>
      </c>
      <c r="I11" s="89">
        <f t="shared" si="0"/>
        <v>0</v>
      </c>
      <c r="J11" s="89">
        <f t="shared" si="0"/>
        <v>0</v>
      </c>
      <c r="K11" s="89">
        <f t="shared" si="0"/>
        <v>0</v>
      </c>
      <c r="L11" s="89">
        <f t="shared" si="0"/>
        <v>0</v>
      </c>
      <c r="M11" s="89">
        <f t="shared" si="0"/>
        <v>0</v>
      </c>
      <c r="N11" s="89">
        <f t="shared" si="0"/>
        <v>0</v>
      </c>
      <c r="O11" s="89">
        <f t="shared" si="0"/>
        <v>0</v>
      </c>
      <c r="P11" s="89">
        <f t="shared" si="0"/>
        <v>0</v>
      </c>
      <c r="Q11" s="89">
        <f t="shared" si="0"/>
        <v>0</v>
      </c>
      <c r="R11" s="89">
        <f t="shared" si="0"/>
        <v>0</v>
      </c>
      <c r="S11" s="89">
        <f t="shared" si="0"/>
        <v>0</v>
      </c>
      <c r="T11" s="89">
        <f t="shared" si="0"/>
        <v>0</v>
      </c>
      <c r="U11" s="89">
        <f t="shared" si="0"/>
        <v>0</v>
      </c>
      <c r="V11" s="89">
        <f t="shared" si="0"/>
        <v>0</v>
      </c>
      <c r="W11" s="89">
        <f t="shared" si="0"/>
        <v>0</v>
      </c>
      <c r="X11" s="89">
        <f t="shared" si="0"/>
        <v>0</v>
      </c>
      <c r="Y11" s="89">
        <f t="shared" si="0"/>
        <v>0</v>
      </c>
      <c r="Z11" s="89">
        <f t="shared" si="0"/>
        <v>0</v>
      </c>
      <c r="AA11" s="89">
        <f>SUM(E11:Z11)</f>
        <v>0</v>
      </c>
      <c r="AB11" s="74">
        <f>AB12+AB32</f>
        <v>0</v>
      </c>
      <c r="AD11" s="14">
        <f>AA12+AA32-AA11</f>
        <v>0</v>
      </c>
    </row>
    <row r="12" spans="1:30" ht="72.75" customHeight="1" thickTop="1" thickBot="1" x14ac:dyDescent="0.3">
      <c r="A12" s="15"/>
      <c r="B12" s="4">
        <v>1.1000000000000001</v>
      </c>
      <c r="C12" s="16" t="s">
        <v>79</v>
      </c>
      <c r="D12" s="17" t="s">
        <v>49</v>
      </c>
      <c r="E12" s="18">
        <f>SUM(E13:E31)</f>
        <v>0</v>
      </c>
      <c r="F12" s="18">
        <f t="shared" ref="F12:M12" si="1">SUM(F13:F31)</f>
        <v>0</v>
      </c>
      <c r="G12" s="18">
        <f t="shared" si="1"/>
        <v>0</v>
      </c>
      <c r="H12" s="18">
        <f t="shared" si="1"/>
        <v>0</v>
      </c>
      <c r="I12" s="18">
        <f t="shared" si="1"/>
        <v>0</v>
      </c>
      <c r="J12" s="18">
        <f t="shared" si="1"/>
        <v>0</v>
      </c>
      <c r="K12" s="18">
        <f t="shared" si="1"/>
        <v>0</v>
      </c>
      <c r="L12" s="18">
        <f t="shared" si="1"/>
        <v>0</v>
      </c>
      <c r="M12" s="18">
        <f t="shared" si="1"/>
        <v>0</v>
      </c>
      <c r="N12" s="18">
        <f t="shared" ref="N12:R12" si="2">SUM(N13:N31)</f>
        <v>0</v>
      </c>
      <c r="O12" s="18">
        <f t="shared" si="2"/>
        <v>0</v>
      </c>
      <c r="P12" s="18">
        <f t="shared" si="2"/>
        <v>0</v>
      </c>
      <c r="Q12" s="18">
        <f>SUM(Q13:Q31)</f>
        <v>0</v>
      </c>
      <c r="R12" s="18">
        <f t="shared" si="2"/>
        <v>0</v>
      </c>
      <c r="S12" s="18">
        <f t="shared" ref="S12:V12" si="3">SUM(S13:S31)</f>
        <v>0</v>
      </c>
      <c r="T12" s="18">
        <f t="shared" si="3"/>
        <v>0</v>
      </c>
      <c r="U12" s="18">
        <f t="shared" si="3"/>
        <v>0</v>
      </c>
      <c r="V12" s="18">
        <f t="shared" si="3"/>
        <v>0</v>
      </c>
      <c r="W12" s="18">
        <f>SUM(W13:W31)</f>
        <v>0</v>
      </c>
      <c r="X12" s="18">
        <f>SUM(X13:X31)</f>
        <v>0</v>
      </c>
      <c r="Y12" s="18">
        <f>SUM(Y13:Y31)</f>
        <v>0</v>
      </c>
      <c r="Z12" s="18">
        <f>SUM(Z13:Z31)</f>
        <v>0</v>
      </c>
      <c r="AA12" s="89">
        <f t="shared" ref="AA12:AA35" si="4">SUM(E12:Z12)</f>
        <v>0</v>
      </c>
      <c r="AB12" s="75">
        <f>SUM(AB13:AB31)</f>
        <v>0</v>
      </c>
      <c r="AD12" s="14">
        <f>SUM(AA13:AA31)-AA12</f>
        <v>0</v>
      </c>
    </row>
    <row r="13" spans="1:30" s="4" customFormat="1" ht="24.9" customHeight="1" thickTop="1" thickBot="1" x14ac:dyDescent="0.3">
      <c r="A13" s="173"/>
      <c r="B13" s="161"/>
      <c r="C13" s="19" t="s">
        <v>104</v>
      </c>
      <c r="D13" s="20">
        <f>(IF(ISBLANK(C13),0,VLOOKUP(C13,'Basic Remuneration levels 2025'!$B$5:$O$24,12,FALSE)))</f>
        <v>875.0687179487179</v>
      </c>
      <c r="E13" s="21"/>
      <c r="F13" s="21"/>
      <c r="G13" s="21"/>
      <c r="H13" s="21"/>
      <c r="I13" s="21"/>
      <c r="J13" s="21"/>
      <c r="K13" s="21"/>
      <c r="L13" s="21"/>
      <c r="M13" s="21"/>
      <c r="N13" s="21"/>
      <c r="O13" s="21"/>
      <c r="P13" s="21"/>
      <c r="Q13" s="21"/>
      <c r="R13" s="21"/>
      <c r="S13" s="21"/>
      <c r="T13" s="21"/>
      <c r="U13" s="21"/>
      <c r="V13" s="21"/>
      <c r="W13" s="21"/>
      <c r="X13" s="21"/>
      <c r="Y13" s="21"/>
      <c r="Z13" s="21"/>
      <c r="AA13" s="89">
        <f t="shared" si="4"/>
        <v>0</v>
      </c>
      <c r="AB13" s="76">
        <v>0</v>
      </c>
      <c r="AD13" s="22"/>
    </row>
    <row r="14" spans="1:30" s="4" customFormat="1" ht="24.9" customHeight="1" thickTop="1" thickBot="1" x14ac:dyDescent="0.3">
      <c r="A14" s="183"/>
      <c r="B14" s="184"/>
      <c r="C14" s="19"/>
      <c r="D14" s="20">
        <f>(IF(ISBLANK(C14),0,VLOOKUP(C14,'Basic Remuneration levels 2025'!$B$5:$O$24,12,FALSE)))</f>
        <v>0</v>
      </c>
      <c r="E14" s="21"/>
      <c r="F14" s="21"/>
      <c r="G14" s="21"/>
      <c r="H14" s="21"/>
      <c r="I14" s="21"/>
      <c r="J14" s="21"/>
      <c r="K14" s="21"/>
      <c r="L14" s="21"/>
      <c r="M14" s="21"/>
      <c r="N14" s="21"/>
      <c r="O14" s="21"/>
      <c r="P14" s="21"/>
      <c r="Q14" s="21"/>
      <c r="R14" s="21"/>
      <c r="S14" s="21"/>
      <c r="T14" s="21"/>
      <c r="U14" s="21"/>
      <c r="V14" s="21"/>
      <c r="W14" s="21"/>
      <c r="X14" s="21"/>
      <c r="Y14" s="21"/>
      <c r="Z14" s="21"/>
      <c r="AA14" s="89">
        <f t="shared" si="4"/>
        <v>0</v>
      </c>
      <c r="AB14" s="76">
        <v>0</v>
      </c>
      <c r="AD14" s="22"/>
    </row>
    <row r="15" spans="1:30" s="4" customFormat="1" ht="24.9" customHeight="1" thickTop="1" thickBot="1" x14ac:dyDescent="0.4">
      <c r="A15" s="174"/>
      <c r="B15" s="160"/>
      <c r="C15" s="19"/>
      <c r="D15" s="20">
        <f>(IF(ISBLANK(C15),0,VLOOKUP(C15,'Basic Remuneration levels 2025'!$B$5:$O$24,12,FALSE)))</f>
        <v>0</v>
      </c>
      <c r="E15" s="21"/>
      <c r="F15" s="21"/>
      <c r="G15" s="21"/>
      <c r="H15" s="21"/>
      <c r="I15" s="21"/>
      <c r="J15" s="21"/>
      <c r="K15" s="21"/>
      <c r="L15" s="21"/>
      <c r="M15" s="21"/>
      <c r="N15" s="21"/>
      <c r="O15" s="21"/>
      <c r="P15" s="21"/>
      <c r="Q15" s="21"/>
      <c r="R15" s="21"/>
      <c r="S15" s="21"/>
      <c r="T15" s="21"/>
      <c r="U15" s="21"/>
      <c r="V15" s="21"/>
      <c r="W15" s="21"/>
      <c r="X15" s="21"/>
      <c r="Y15" s="21"/>
      <c r="Z15" s="21"/>
      <c r="AA15" s="89">
        <f t="shared" si="4"/>
        <v>0</v>
      </c>
      <c r="AB15" s="76">
        <v>0</v>
      </c>
      <c r="AD15" s="22"/>
    </row>
    <row r="16" spans="1:30" s="4" customFormat="1" ht="24.9" customHeight="1" thickTop="1" thickBot="1" x14ac:dyDescent="0.4">
      <c r="A16" s="171"/>
      <c r="B16" s="172"/>
      <c r="C16" s="19"/>
      <c r="D16" s="20">
        <f>(IF(ISBLANK(C16),0,VLOOKUP(C16,'Basic Remuneration levels 2025'!$B$5:$O$24,12,FALSE)))</f>
        <v>0</v>
      </c>
      <c r="E16" s="21"/>
      <c r="F16" s="21"/>
      <c r="G16" s="21"/>
      <c r="H16" s="21"/>
      <c r="I16" s="21"/>
      <c r="J16" s="21"/>
      <c r="K16" s="21"/>
      <c r="L16" s="21"/>
      <c r="M16" s="21"/>
      <c r="N16" s="21"/>
      <c r="O16" s="21"/>
      <c r="P16" s="21"/>
      <c r="Q16" s="21"/>
      <c r="R16" s="21"/>
      <c r="S16" s="21"/>
      <c r="T16" s="21"/>
      <c r="U16" s="21"/>
      <c r="V16" s="21"/>
      <c r="W16" s="21"/>
      <c r="X16" s="21"/>
      <c r="Y16" s="21"/>
      <c r="Z16" s="21"/>
      <c r="AA16" s="89">
        <f t="shared" si="4"/>
        <v>0</v>
      </c>
      <c r="AB16" s="76">
        <v>0</v>
      </c>
      <c r="AD16" s="22"/>
    </row>
    <row r="17" spans="1:30" s="4" customFormat="1" ht="24.9" customHeight="1" thickTop="1" thickBot="1" x14ac:dyDescent="0.4">
      <c r="A17" s="171"/>
      <c r="B17" s="172"/>
      <c r="C17" s="19"/>
      <c r="D17" s="20">
        <f>(IF(ISBLANK(C17),0,VLOOKUP(C17,'Basic Remuneration levels 2025'!$B$5:$O$24,12,FALSE)))</f>
        <v>0</v>
      </c>
      <c r="E17" s="21"/>
      <c r="F17" s="21"/>
      <c r="G17" s="21"/>
      <c r="H17" s="21"/>
      <c r="I17" s="21"/>
      <c r="J17" s="21"/>
      <c r="K17" s="21"/>
      <c r="L17" s="21"/>
      <c r="M17" s="21"/>
      <c r="N17" s="21"/>
      <c r="O17" s="21"/>
      <c r="P17" s="21"/>
      <c r="Q17" s="21"/>
      <c r="R17" s="21"/>
      <c r="S17" s="21"/>
      <c r="T17" s="21"/>
      <c r="U17" s="21"/>
      <c r="V17" s="21"/>
      <c r="W17" s="21"/>
      <c r="X17" s="21"/>
      <c r="Y17" s="21"/>
      <c r="Z17" s="21"/>
      <c r="AA17" s="89">
        <f t="shared" si="4"/>
        <v>0</v>
      </c>
      <c r="AB17" s="76">
        <v>0</v>
      </c>
      <c r="AD17" s="22"/>
    </row>
    <row r="18" spans="1:30" s="4" customFormat="1" ht="24.9" customHeight="1" thickTop="1" thickBot="1" x14ac:dyDescent="0.4">
      <c r="A18" s="171"/>
      <c r="B18" s="172"/>
      <c r="C18" s="19"/>
      <c r="D18" s="20">
        <f>(IF(ISBLANK(C18),0,VLOOKUP(C18,'Basic Remuneration levels 2025'!$B$5:$O$24,12,FALSE)))</f>
        <v>0</v>
      </c>
      <c r="E18" s="21"/>
      <c r="F18" s="21"/>
      <c r="G18" s="21"/>
      <c r="H18" s="21"/>
      <c r="I18" s="21"/>
      <c r="J18" s="21"/>
      <c r="K18" s="21"/>
      <c r="L18" s="21"/>
      <c r="M18" s="21"/>
      <c r="N18" s="21"/>
      <c r="O18" s="21"/>
      <c r="P18" s="21"/>
      <c r="Q18" s="21"/>
      <c r="R18" s="21"/>
      <c r="S18" s="21"/>
      <c r="T18" s="21"/>
      <c r="U18" s="21"/>
      <c r="V18" s="21"/>
      <c r="W18" s="21"/>
      <c r="X18" s="21"/>
      <c r="Y18" s="21"/>
      <c r="Z18" s="21"/>
      <c r="AA18" s="89">
        <f t="shared" si="4"/>
        <v>0</v>
      </c>
      <c r="AB18" s="76">
        <v>0</v>
      </c>
      <c r="AD18" s="22"/>
    </row>
    <row r="19" spans="1:30" s="4" customFormat="1" ht="24.9" customHeight="1" thickTop="1" thickBot="1" x14ac:dyDescent="0.4">
      <c r="A19" s="171"/>
      <c r="B19" s="172"/>
      <c r="C19" s="19"/>
      <c r="D19" s="20">
        <f>(IF(ISBLANK(C19),0,VLOOKUP(C19,'Basic Remuneration levels 2025'!$B$5:$O$24,12,FALSE)))</f>
        <v>0</v>
      </c>
      <c r="E19" s="21"/>
      <c r="F19" s="21"/>
      <c r="G19" s="21"/>
      <c r="H19" s="21"/>
      <c r="I19" s="21"/>
      <c r="J19" s="21"/>
      <c r="K19" s="21"/>
      <c r="L19" s="21"/>
      <c r="M19" s="21"/>
      <c r="N19" s="21"/>
      <c r="O19" s="21"/>
      <c r="P19" s="21"/>
      <c r="Q19" s="21"/>
      <c r="R19" s="21"/>
      <c r="S19" s="21"/>
      <c r="T19" s="21"/>
      <c r="U19" s="21"/>
      <c r="V19" s="21"/>
      <c r="W19" s="21"/>
      <c r="X19" s="21"/>
      <c r="Y19" s="21"/>
      <c r="Z19" s="21"/>
      <c r="AA19" s="89">
        <f t="shared" si="4"/>
        <v>0</v>
      </c>
      <c r="AB19" s="76">
        <v>0</v>
      </c>
      <c r="AD19" s="22"/>
    </row>
    <row r="20" spans="1:30" s="4" customFormat="1" ht="24.9" customHeight="1" thickTop="1" thickBot="1" x14ac:dyDescent="0.4">
      <c r="A20" s="171"/>
      <c r="B20" s="172"/>
      <c r="C20" s="19"/>
      <c r="D20" s="20">
        <f>(IF(ISBLANK(C20),0,VLOOKUP(C20,'Basic Remuneration levels 2025'!$B$5:$O$24,12,FALSE)))</f>
        <v>0</v>
      </c>
      <c r="E20" s="21"/>
      <c r="F20" s="21"/>
      <c r="G20" s="21"/>
      <c r="H20" s="21"/>
      <c r="I20" s="21"/>
      <c r="J20" s="21"/>
      <c r="K20" s="21"/>
      <c r="L20" s="21"/>
      <c r="M20" s="21"/>
      <c r="N20" s="21"/>
      <c r="O20" s="21"/>
      <c r="P20" s="21"/>
      <c r="Q20" s="21"/>
      <c r="R20" s="21"/>
      <c r="S20" s="21"/>
      <c r="T20" s="21"/>
      <c r="U20" s="21"/>
      <c r="V20" s="21"/>
      <c r="W20" s="21"/>
      <c r="X20" s="21"/>
      <c r="Y20" s="21"/>
      <c r="Z20" s="21"/>
      <c r="AA20" s="89">
        <f t="shared" si="4"/>
        <v>0</v>
      </c>
      <c r="AB20" s="76">
        <v>0</v>
      </c>
      <c r="AD20" s="22"/>
    </row>
    <row r="21" spans="1:30" s="4" customFormat="1" ht="24.9" customHeight="1" thickTop="1" thickBot="1" x14ac:dyDescent="0.4">
      <c r="A21" s="171"/>
      <c r="B21" s="172"/>
      <c r="C21" s="19"/>
      <c r="D21" s="20">
        <f>(IF(ISBLANK(C21),0,VLOOKUP(C21,'Basic Remuneration levels 2025'!$B$5:$O$24,12,FALSE)))</f>
        <v>0</v>
      </c>
      <c r="E21" s="21"/>
      <c r="F21" s="21"/>
      <c r="G21" s="21"/>
      <c r="H21" s="21"/>
      <c r="I21" s="21"/>
      <c r="J21" s="21"/>
      <c r="K21" s="21"/>
      <c r="L21" s="21"/>
      <c r="M21" s="21"/>
      <c r="N21" s="21"/>
      <c r="O21" s="21"/>
      <c r="P21" s="21"/>
      <c r="Q21" s="21"/>
      <c r="R21" s="21"/>
      <c r="S21" s="21"/>
      <c r="T21" s="21"/>
      <c r="U21" s="21"/>
      <c r="V21" s="21"/>
      <c r="W21" s="21"/>
      <c r="X21" s="21"/>
      <c r="Y21" s="21"/>
      <c r="Z21" s="21"/>
      <c r="AA21" s="89">
        <f t="shared" si="4"/>
        <v>0</v>
      </c>
      <c r="AB21" s="76">
        <v>0</v>
      </c>
      <c r="AD21" s="22"/>
    </row>
    <row r="22" spans="1:30" s="4" customFormat="1" ht="24.9" customHeight="1" thickTop="1" thickBot="1" x14ac:dyDescent="0.4">
      <c r="A22" s="171"/>
      <c r="B22" s="172"/>
      <c r="C22" s="19"/>
      <c r="D22" s="20">
        <f>(IF(ISBLANK(C22),0,VLOOKUP(C22,'Basic Remuneration levels 2025'!$B$5:$O$24,12,FALSE)))</f>
        <v>0</v>
      </c>
      <c r="E22" s="21"/>
      <c r="F22" s="21"/>
      <c r="G22" s="21"/>
      <c r="H22" s="21"/>
      <c r="I22" s="21"/>
      <c r="J22" s="21"/>
      <c r="K22" s="21"/>
      <c r="L22" s="21"/>
      <c r="M22" s="21"/>
      <c r="N22" s="21"/>
      <c r="O22" s="21"/>
      <c r="P22" s="21"/>
      <c r="Q22" s="21"/>
      <c r="R22" s="21"/>
      <c r="S22" s="21"/>
      <c r="T22" s="21"/>
      <c r="U22" s="21"/>
      <c r="V22" s="21"/>
      <c r="W22" s="21"/>
      <c r="X22" s="21"/>
      <c r="Y22" s="21"/>
      <c r="Z22" s="21"/>
      <c r="AA22" s="89">
        <f t="shared" si="4"/>
        <v>0</v>
      </c>
      <c r="AB22" s="76">
        <v>0</v>
      </c>
      <c r="AD22" s="22"/>
    </row>
    <row r="23" spans="1:30" s="4" customFormat="1" ht="24.9" customHeight="1" thickTop="1" thickBot="1" x14ac:dyDescent="0.4">
      <c r="A23" s="171"/>
      <c r="B23" s="172"/>
      <c r="C23" s="19"/>
      <c r="D23" s="20">
        <f>(IF(ISBLANK(C23),0,VLOOKUP(C23,'Basic Remuneration levels 2025'!$B$5:$O$24,12,FALSE)))</f>
        <v>0</v>
      </c>
      <c r="E23" s="21"/>
      <c r="F23" s="21"/>
      <c r="G23" s="21"/>
      <c r="H23" s="21"/>
      <c r="I23" s="21"/>
      <c r="J23" s="21"/>
      <c r="K23" s="21"/>
      <c r="L23" s="21"/>
      <c r="M23" s="21"/>
      <c r="N23" s="21"/>
      <c r="O23" s="21"/>
      <c r="P23" s="21"/>
      <c r="Q23" s="21"/>
      <c r="R23" s="21"/>
      <c r="S23" s="21"/>
      <c r="T23" s="21"/>
      <c r="U23" s="21"/>
      <c r="V23" s="21"/>
      <c r="W23" s="21"/>
      <c r="X23" s="21"/>
      <c r="Y23" s="21"/>
      <c r="Z23" s="21"/>
      <c r="AA23" s="89">
        <f t="shared" si="4"/>
        <v>0</v>
      </c>
      <c r="AB23" s="76">
        <v>0</v>
      </c>
      <c r="AD23" s="22"/>
    </row>
    <row r="24" spans="1:30" s="4" customFormat="1" ht="24.9" customHeight="1" thickTop="1" thickBot="1" x14ac:dyDescent="0.4">
      <c r="A24" s="171"/>
      <c r="B24" s="172"/>
      <c r="C24" s="19"/>
      <c r="D24" s="20">
        <f>(IF(ISBLANK(C24),0,VLOOKUP(C24,'Basic Remuneration levels 2025'!$B$5:$O$24,12,FALSE)))</f>
        <v>0</v>
      </c>
      <c r="E24" s="21"/>
      <c r="F24" s="21"/>
      <c r="G24" s="21"/>
      <c r="H24" s="21"/>
      <c r="I24" s="21"/>
      <c r="J24" s="21"/>
      <c r="K24" s="21"/>
      <c r="L24" s="21"/>
      <c r="M24" s="21"/>
      <c r="N24" s="21"/>
      <c r="O24" s="21"/>
      <c r="P24" s="21"/>
      <c r="Q24" s="21"/>
      <c r="R24" s="21"/>
      <c r="S24" s="21"/>
      <c r="T24" s="21"/>
      <c r="U24" s="21"/>
      <c r="V24" s="21"/>
      <c r="W24" s="21"/>
      <c r="X24" s="21"/>
      <c r="Y24" s="21"/>
      <c r="Z24" s="21"/>
      <c r="AA24" s="89">
        <f t="shared" si="4"/>
        <v>0</v>
      </c>
      <c r="AB24" s="76">
        <v>0</v>
      </c>
      <c r="AD24" s="22"/>
    </row>
    <row r="25" spans="1:30" s="4" customFormat="1" ht="24.9" customHeight="1" thickTop="1" thickBot="1" x14ac:dyDescent="0.4">
      <c r="A25" s="171"/>
      <c r="B25" s="172"/>
      <c r="C25" s="19"/>
      <c r="D25" s="20">
        <f>(IF(ISBLANK(C25),0,VLOOKUP(C25,'Basic Remuneration levels 2025'!$B$5:$O$24,12,FALSE)))</f>
        <v>0</v>
      </c>
      <c r="E25" s="21"/>
      <c r="F25" s="21"/>
      <c r="G25" s="21"/>
      <c r="H25" s="21"/>
      <c r="I25" s="21"/>
      <c r="J25" s="21"/>
      <c r="K25" s="21"/>
      <c r="L25" s="21"/>
      <c r="M25" s="21"/>
      <c r="N25" s="21"/>
      <c r="O25" s="21"/>
      <c r="P25" s="21"/>
      <c r="Q25" s="21"/>
      <c r="R25" s="21"/>
      <c r="S25" s="21"/>
      <c r="T25" s="21"/>
      <c r="U25" s="21"/>
      <c r="V25" s="21"/>
      <c r="W25" s="21"/>
      <c r="X25" s="21"/>
      <c r="Y25" s="21"/>
      <c r="Z25" s="21"/>
      <c r="AA25" s="89">
        <f t="shared" si="4"/>
        <v>0</v>
      </c>
      <c r="AB25" s="76">
        <v>0</v>
      </c>
      <c r="AD25" s="22"/>
    </row>
    <row r="26" spans="1:30" s="4" customFormat="1" ht="24.9" customHeight="1" thickTop="1" thickBot="1" x14ac:dyDescent="0.4">
      <c r="A26" s="171"/>
      <c r="B26" s="172"/>
      <c r="C26" s="19"/>
      <c r="D26" s="20">
        <f>(IF(ISBLANK(C26),0,VLOOKUP(C26,'Basic Remuneration levels 2025'!$B$5:$O$24,12,FALSE)))</f>
        <v>0</v>
      </c>
      <c r="E26" s="21"/>
      <c r="F26" s="21"/>
      <c r="G26" s="21"/>
      <c r="H26" s="21"/>
      <c r="I26" s="21"/>
      <c r="J26" s="21"/>
      <c r="K26" s="21"/>
      <c r="L26" s="21"/>
      <c r="M26" s="21"/>
      <c r="N26" s="21"/>
      <c r="O26" s="21"/>
      <c r="P26" s="21"/>
      <c r="Q26" s="21"/>
      <c r="R26" s="21"/>
      <c r="S26" s="21"/>
      <c r="T26" s="21"/>
      <c r="U26" s="21"/>
      <c r="V26" s="21"/>
      <c r="W26" s="21"/>
      <c r="X26" s="21"/>
      <c r="Y26" s="21"/>
      <c r="Z26" s="21"/>
      <c r="AA26" s="89">
        <f t="shared" si="4"/>
        <v>0</v>
      </c>
      <c r="AB26" s="76">
        <v>0</v>
      </c>
      <c r="AD26" s="22"/>
    </row>
    <row r="27" spans="1:30" s="4" customFormat="1" ht="24.9" customHeight="1" thickTop="1" thickBot="1" x14ac:dyDescent="0.4">
      <c r="A27" s="171"/>
      <c r="B27" s="172"/>
      <c r="C27" s="19"/>
      <c r="D27" s="20">
        <f>(IF(ISBLANK(C27),0,VLOOKUP(C27,'Basic Remuneration levels 2025'!$B$5:$O$24,12,FALSE)))</f>
        <v>0</v>
      </c>
      <c r="E27" s="21"/>
      <c r="F27" s="21"/>
      <c r="G27" s="21"/>
      <c r="H27" s="21"/>
      <c r="I27" s="21"/>
      <c r="J27" s="21"/>
      <c r="K27" s="21"/>
      <c r="L27" s="21"/>
      <c r="M27" s="21"/>
      <c r="N27" s="21"/>
      <c r="O27" s="21"/>
      <c r="P27" s="21"/>
      <c r="Q27" s="21"/>
      <c r="R27" s="21"/>
      <c r="S27" s="21"/>
      <c r="T27" s="21"/>
      <c r="U27" s="21"/>
      <c r="V27" s="21"/>
      <c r="W27" s="21"/>
      <c r="X27" s="21"/>
      <c r="Y27" s="21"/>
      <c r="Z27" s="21"/>
      <c r="AA27" s="89">
        <f t="shared" si="4"/>
        <v>0</v>
      </c>
      <c r="AB27" s="76">
        <v>0</v>
      </c>
      <c r="AD27" s="22"/>
    </row>
    <row r="28" spans="1:30" s="4" customFormat="1" ht="24.9" customHeight="1" thickTop="1" thickBot="1" x14ac:dyDescent="0.4">
      <c r="A28" s="171"/>
      <c r="B28" s="172"/>
      <c r="C28" s="19"/>
      <c r="D28" s="20">
        <f>(IF(ISBLANK(C28),0,VLOOKUP(C28,'Basic Remuneration levels 2025'!$B$5:$O$24,12,FALSE)))</f>
        <v>0</v>
      </c>
      <c r="E28" s="21"/>
      <c r="F28" s="21"/>
      <c r="G28" s="21"/>
      <c r="H28" s="21"/>
      <c r="I28" s="21"/>
      <c r="J28" s="21"/>
      <c r="K28" s="21"/>
      <c r="L28" s="21"/>
      <c r="M28" s="21"/>
      <c r="N28" s="21"/>
      <c r="O28" s="21"/>
      <c r="P28" s="21"/>
      <c r="Q28" s="21"/>
      <c r="R28" s="21"/>
      <c r="S28" s="21"/>
      <c r="T28" s="21"/>
      <c r="U28" s="21"/>
      <c r="V28" s="21"/>
      <c r="W28" s="21"/>
      <c r="X28" s="21"/>
      <c r="Y28" s="21"/>
      <c r="Z28" s="21"/>
      <c r="AA28" s="89">
        <f t="shared" si="4"/>
        <v>0</v>
      </c>
      <c r="AB28" s="76">
        <v>0</v>
      </c>
      <c r="AD28" s="22"/>
    </row>
    <row r="29" spans="1:30" s="4" customFormat="1" ht="24.9" customHeight="1" thickTop="1" thickBot="1" x14ac:dyDescent="0.4">
      <c r="A29" s="171"/>
      <c r="B29" s="172"/>
      <c r="C29" s="19"/>
      <c r="D29" s="20">
        <f>(IF(ISBLANK(C29),0,VLOOKUP(C29,'Basic Remuneration levels 2025'!$B$5:$O$24,12,FALSE)))</f>
        <v>0</v>
      </c>
      <c r="E29" s="21"/>
      <c r="F29" s="21"/>
      <c r="G29" s="21"/>
      <c r="H29" s="21"/>
      <c r="I29" s="21"/>
      <c r="J29" s="21"/>
      <c r="K29" s="21"/>
      <c r="L29" s="21"/>
      <c r="M29" s="21"/>
      <c r="N29" s="21"/>
      <c r="O29" s="21"/>
      <c r="P29" s="21"/>
      <c r="Q29" s="21"/>
      <c r="R29" s="21"/>
      <c r="S29" s="21"/>
      <c r="T29" s="21"/>
      <c r="U29" s="21"/>
      <c r="V29" s="21"/>
      <c r="W29" s="21"/>
      <c r="X29" s="21"/>
      <c r="Y29" s="21"/>
      <c r="Z29" s="21"/>
      <c r="AA29" s="89">
        <f t="shared" si="4"/>
        <v>0</v>
      </c>
      <c r="AB29" s="76">
        <v>0</v>
      </c>
      <c r="AD29" s="22"/>
    </row>
    <row r="30" spans="1:30" s="4" customFormat="1" ht="24.9" customHeight="1" thickTop="1" thickBot="1" x14ac:dyDescent="0.4">
      <c r="A30" s="171"/>
      <c r="B30" s="172"/>
      <c r="C30" s="19"/>
      <c r="D30" s="20">
        <f>(IF(ISBLANK(C30),0,VLOOKUP(C30,'Basic Remuneration levels 2025'!$B$5:$O$24,12,FALSE)))</f>
        <v>0</v>
      </c>
      <c r="E30" s="21"/>
      <c r="F30" s="21"/>
      <c r="G30" s="21"/>
      <c r="H30" s="21"/>
      <c r="I30" s="21"/>
      <c r="J30" s="21"/>
      <c r="K30" s="21"/>
      <c r="L30" s="21"/>
      <c r="M30" s="21"/>
      <c r="N30" s="21"/>
      <c r="O30" s="21"/>
      <c r="P30" s="21"/>
      <c r="Q30" s="21"/>
      <c r="R30" s="21"/>
      <c r="S30" s="21"/>
      <c r="T30" s="21"/>
      <c r="U30" s="21"/>
      <c r="V30" s="21"/>
      <c r="W30" s="21"/>
      <c r="X30" s="21"/>
      <c r="Y30" s="21"/>
      <c r="Z30" s="21"/>
      <c r="AA30" s="89">
        <f t="shared" si="4"/>
        <v>0</v>
      </c>
      <c r="AB30" s="76">
        <v>0</v>
      </c>
      <c r="AD30" s="22"/>
    </row>
    <row r="31" spans="1:30" s="4" customFormat="1" ht="24.9" customHeight="1" thickTop="1" thickBot="1" x14ac:dyDescent="0.4">
      <c r="A31" s="171"/>
      <c r="B31" s="172"/>
      <c r="C31" s="19"/>
      <c r="D31" s="20">
        <f>(IF(ISBLANK(C31),0,VLOOKUP(C31,'Basic Remuneration levels 2025'!$B$5:$O$24,12,FALSE)))</f>
        <v>0</v>
      </c>
      <c r="E31" s="21"/>
      <c r="F31" s="21"/>
      <c r="G31" s="21"/>
      <c r="H31" s="21"/>
      <c r="I31" s="21"/>
      <c r="J31" s="21"/>
      <c r="K31" s="21"/>
      <c r="L31" s="21"/>
      <c r="M31" s="21"/>
      <c r="N31" s="21"/>
      <c r="O31" s="21"/>
      <c r="P31" s="21"/>
      <c r="Q31" s="21"/>
      <c r="R31" s="21"/>
      <c r="S31" s="21"/>
      <c r="T31" s="21"/>
      <c r="U31" s="21"/>
      <c r="V31" s="21"/>
      <c r="W31" s="21"/>
      <c r="X31" s="21"/>
      <c r="Y31" s="21"/>
      <c r="Z31" s="21"/>
      <c r="AA31" s="89">
        <f t="shared" si="4"/>
        <v>0</v>
      </c>
      <c r="AB31" s="76">
        <v>0</v>
      </c>
      <c r="AD31" s="22"/>
    </row>
    <row r="32" spans="1:30" s="4" customFormat="1" ht="50.25" customHeight="1" thickTop="1" thickBot="1" x14ac:dyDescent="0.3">
      <c r="A32" s="15"/>
      <c r="B32" s="4">
        <v>1.2</v>
      </c>
      <c r="C32" s="16" t="s">
        <v>80</v>
      </c>
      <c r="E32" s="23">
        <f>SUM(E33:E35)</f>
        <v>0</v>
      </c>
      <c r="F32" s="23">
        <f t="shared" ref="F32:M32" si="5">SUM(F33:F35)</f>
        <v>0</v>
      </c>
      <c r="G32" s="23">
        <f t="shared" si="5"/>
        <v>0</v>
      </c>
      <c r="H32" s="23">
        <f t="shared" si="5"/>
        <v>0</v>
      </c>
      <c r="I32" s="23">
        <f t="shared" si="5"/>
        <v>0</v>
      </c>
      <c r="J32" s="23">
        <f t="shared" si="5"/>
        <v>0</v>
      </c>
      <c r="K32" s="23">
        <f t="shared" si="5"/>
        <v>0</v>
      </c>
      <c r="L32" s="23">
        <f t="shared" si="5"/>
        <v>0</v>
      </c>
      <c r="M32" s="23">
        <f t="shared" si="5"/>
        <v>0</v>
      </c>
      <c r="N32" s="23">
        <f t="shared" ref="N32:Z32" si="6">SUM(N33:N35)</f>
        <v>0</v>
      </c>
      <c r="O32" s="23">
        <f t="shared" si="6"/>
        <v>0</v>
      </c>
      <c r="P32" s="23">
        <f t="shared" si="6"/>
        <v>0</v>
      </c>
      <c r="Q32" s="23">
        <f t="shared" si="6"/>
        <v>0</v>
      </c>
      <c r="R32" s="23">
        <f>SUM(R33:R35)</f>
        <v>0</v>
      </c>
      <c r="S32" s="23">
        <f t="shared" ref="S32:V32" si="7">SUM(S33:S35)</f>
        <v>0</v>
      </c>
      <c r="T32" s="23">
        <f t="shared" si="7"/>
        <v>0</v>
      </c>
      <c r="U32" s="23">
        <f t="shared" si="7"/>
        <v>0</v>
      </c>
      <c r="V32" s="23">
        <f t="shared" si="7"/>
        <v>0</v>
      </c>
      <c r="W32" s="23">
        <f t="shared" si="6"/>
        <v>0</v>
      </c>
      <c r="X32" s="23">
        <f>SUM(X33:X35)</f>
        <v>0</v>
      </c>
      <c r="Y32" s="23">
        <f t="shared" si="6"/>
        <v>0</v>
      </c>
      <c r="Z32" s="23">
        <f t="shared" si="6"/>
        <v>0</v>
      </c>
      <c r="AA32" s="89">
        <f t="shared" si="4"/>
        <v>0</v>
      </c>
      <c r="AB32" s="76">
        <f>SUM(AB33:AB35)</f>
        <v>0</v>
      </c>
      <c r="AD32" s="22">
        <f>SUM(AA33:AA35)-AA32</f>
        <v>0</v>
      </c>
    </row>
    <row r="33" spans="1:30" s="4" customFormat="1" ht="24.9" customHeight="1" thickTop="1" thickBot="1" x14ac:dyDescent="0.3">
      <c r="A33" s="15"/>
      <c r="C33" s="24"/>
      <c r="D33" s="25"/>
      <c r="E33" s="26"/>
      <c r="F33" s="26"/>
      <c r="G33" s="26"/>
      <c r="H33" s="26"/>
      <c r="I33" s="26"/>
      <c r="J33" s="26"/>
      <c r="K33" s="26"/>
      <c r="L33" s="26"/>
      <c r="M33" s="26"/>
      <c r="N33" s="26"/>
      <c r="O33" s="26"/>
      <c r="P33" s="26"/>
      <c r="Q33" s="26"/>
      <c r="R33" s="26"/>
      <c r="S33" s="26"/>
      <c r="T33" s="26"/>
      <c r="U33" s="26"/>
      <c r="V33" s="26"/>
      <c r="W33" s="26"/>
      <c r="X33" s="26"/>
      <c r="Y33" s="26"/>
      <c r="Z33" s="26"/>
      <c r="AA33" s="89">
        <f t="shared" si="4"/>
        <v>0</v>
      </c>
      <c r="AB33" s="76"/>
      <c r="AD33" s="22"/>
    </row>
    <row r="34" spans="1:30" s="4" customFormat="1" ht="24.9" customHeight="1" thickTop="1" thickBot="1" x14ac:dyDescent="0.3">
      <c r="A34" s="15"/>
      <c r="C34" s="27"/>
      <c r="D34" s="25"/>
      <c r="E34" s="26"/>
      <c r="F34" s="26"/>
      <c r="G34" s="26"/>
      <c r="H34" s="26"/>
      <c r="I34" s="26"/>
      <c r="J34" s="26"/>
      <c r="K34" s="26"/>
      <c r="L34" s="26"/>
      <c r="M34" s="26"/>
      <c r="N34" s="26"/>
      <c r="O34" s="26"/>
      <c r="P34" s="26"/>
      <c r="Q34" s="26"/>
      <c r="R34" s="26"/>
      <c r="S34" s="26"/>
      <c r="T34" s="26"/>
      <c r="U34" s="26"/>
      <c r="V34" s="26"/>
      <c r="W34" s="26"/>
      <c r="X34" s="26"/>
      <c r="Y34" s="26"/>
      <c r="Z34" s="26"/>
      <c r="AA34" s="89">
        <f t="shared" si="4"/>
        <v>0</v>
      </c>
      <c r="AB34" s="76"/>
      <c r="AD34" s="22"/>
    </row>
    <row r="35" spans="1:30" s="4" customFormat="1" ht="24.9" customHeight="1" thickTop="1" thickBot="1" x14ac:dyDescent="0.3">
      <c r="A35" s="15"/>
      <c r="C35" s="27"/>
      <c r="D35" s="25"/>
      <c r="E35" s="26"/>
      <c r="F35" s="26"/>
      <c r="G35" s="26"/>
      <c r="H35" s="26"/>
      <c r="I35" s="26"/>
      <c r="J35" s="26"/>
      <c r="K35" s="26"/>
      <c r="L35" s="26"/>
      <c r="M35" s="26"/>
      <c r="N35" s="26"/>
      <c r="O35" s="26"/>
      <c r="P35" s="26"/>
      <c r="Q35" s="26"/>
      <c r="R35" s="26"/>
      <c r="S35" s="26"/>
      <c r="T35" s="26"/>
      <c r="U35" s="26"/>
      <c r="V35" s="26"/>
      <c r="W35" s="26"/>
      <c r="X35" s="26"/>
      <c r="Y35" s="26"/>
      <c r="Z35" s="26"/>
      <c r="AA35" s="89">
        <f t="shared" si="4"/>
        <v>0</v>
      </c>
      <c r="AB35" s="76"/>
      <c r="AD35" s="22"/>
    </row>
    <row r="36" spans="1:30" ht="19.5" customHeight="1" thickTop="1" thickBot="1" x14ac:dyDescent="0.3">
      <c r="A36" s="15"/>
      <c r="B36" s="4"/>
      <c r="C36" s="28"/>
      <c r="D36" s="4"/>
      <c r="N36" s="29"/>
      <c r="O36" s="29"/>
      <c r="R36" s="29"/>
      <c r="S36" s="29"/>
      <c r="T36" s="29"/>
      <c r="U36" s="29"/>
      <c r="V36" s="29"/>
      <c r="W36" s="29"/>
      <c r="Z36" s="29"/>
      <c r="AB36" s="30"/>
    </row>
    <row r="37" spans="1:30" ht="19.5" customHeight="1" thickTop="1" thickBot="1" x14ac:dyDescent="0.3">
      <c r="A37" s="7" t="s">
        <v>3</v>
      </c>
      <c r="B37" s="4"/>
      <c r="C37" s="4"/>
      <c r="D37" s="4"/>
      <c r="E37" s="89">
        <f>SUM(E38:E41)</f>
        <v>0</v>
      </c>
      <c r="F37" s="89">
        <f t="shared" ref="F37:Z37" si="8">SUM(F38:F41)</f>
        <v>0</v>
      </c>
      <c r="G37" s="89">
        <f t="shared" si="8"/>
        <v>0</v>
      </c>
      <c r="H37" s="89">
        <f t="shared" si="8"/>
        <v>0</v>
      </c>
      <c r="I37" s="89">
        <f t="shared" si="8"/>
        <v>0</v>
      </c>
      <c r="J37" s="89">
        <f t="shared" si="8"/>
        <v>0</v>
      </c>
      <c r="K37" s="89">
        <f t="shared" si="8"/>
        <v>0</v>
      </c>
      <c r="L37" s="89">
        <f t="shared" si="8"/>
        <v>0</v>
      </c>
      <c r="M37" s="89">
        <f t="shared" si="8"/>
        <v>0</v>
      </c>
      <c r="N37" s="89">
        <f t="shared" si="8"/>
        <v>0</v>
      </c>
      <c r="O37" s="89">
        <f t="shared" si="8"/>
        <v>0</v>
      </c>
      <c r="P37" s="89">
        <f t="shared" si="8"/>
        <v>0</v>
      </c>
      <c r="Q37" s="89">
        <f t="shared" si="8"/>
        <v>0</v>
      </c>
      <c r="R37" s="89">
        <f t="shared" si="8"/>
        <v>0</v>
      </c>
      <c r="S37" s="89">
        <f t="shared" si="8"/>
        <v>0</v>
      </c>
      <c r="T37" s="89">
        <f t="shared" si="8"/>
        <v>0</v>
      </c>
      <c r="U37" s="89">
        <f t="shared" si="8"/>
        <v>0</v>
      </c>
      <c r="V37" s="89">
        <f t="shared" si="8"/>
        <v>0</v>
      </c>
      <c r="W37" s="89">
        <f t="shared" si="8"/>
        <v>0</v>
      </c>
      <c r="X37" s="89">
        <f t="shared" si="8"/>
        <v>0</v>
      </c>
      <c r="Y37" s="89">
        <f t="shared" si="8"/>
        <v>0</v>
      </c>
      <c r="Z37" s="89">
        <f t="shared" si="8"/>
        <v>0</v>
      </c>
      <c r="AA37" s="89">
        <f>SUM(E37:Z37)</f>
        <v>0</v>
      </c>
      <c r="AB37" s="74">
        <f>SUM(AB38:AB41)</f>
        <v>0</v>
      </c>
      <c r="AD37" s="14">
        <f>SUM(AA38:AA40)-AA37</f>
        <v>0</v>
      </c>
    </row>
    <row r="38" spans="1:30" s="4" customFormat="1" ht="24.9" customHeight="1" thickTop="1" thickBot="1" x14ac:dyDescent="0.3">
      <c r="A38" s="15"/>
      <c r="B38" s="4">
        <v>2.1</v>
      </c>
      <c r="C38" s="31" t="s">
        <v>4</v>
      </c>
      <c r="D38" s="25"/>
      <c r="E38" s="21"/>
      <c r="F38" s="21"/>
      <c r="G38" s="21"/>
      <c r="H38" s="21"/>
      <c r="I38" s="21"/>
      <c r="J38" s="21"/>
      <c r="K38" s="21"/>
      <c r="L38" s="21"/>
      <c r="M38" s="21"/>
      <c r="N38" s="21"/>
      <c r="O38" s="21"/>
      <c r="P38" s="21"/>
      <c r="Q38" s="21"/>
      <c r="R38" s="21"/>
      <c r="S38" s="21"/>
      <c r="T38" s="21"/>
      <c r="U38" s="21"/>
      <c r="V38" s="21"/>
      <c r="W38" s="21"/>
      <c r="X38" s="21"/>
      <c r="Y38" s="21"/>
      <c r="Z38" s="21"/>
      <c r="AA38" s="89">
        <f>SUM(E38:Z38)</f>
        <v>0</v>
      </c>
      <c r="AB38" s="80"/>
      <c r="AD38" s="22"/>
    </row>
    <row r="39" spans="1:30" s="4" customFormat="1" ht="24.9" customHeight="1" thickTop="1" thickBot="1" x14ac:dyDescent="0.3">
      <c r="A39" s="15"/>
      <c r="B39" s="4">
        <v>2.2000000000000002</v>
      </c>
      <c r="C39" s="31" t="s">
        <v>5</v>
      </c>
      <c r="D39" s="25"/>
      <c r="E39" s="26"/>
      <c r="F39" s="26"/>
      <c r="G39" s="26"/>
      <c r="H39" s="26"/>
      <c r="I39" s="26"/>
      <c r="J39" s="26"/>
      <c r="K39" s="26"/>
      <c r="L39" s="26"/>
      <c r="M39" s="26"/>
      <c r="N39" s="26"/>
      <c r="O39" s="26"/>
      <c r="P39" s="26"/>
      <c r="Q39" s="26"/>
      <c r="R39" s="26"/>
      <c r="S39" s="26"/>
      <c r="T39" s="26"/>
      <c r="U39" s="26"/>
      <c r="V39" s="26"/>
      <c r="W39" s="26"/>
      <c r="X39" s="26"/>
      <c r="Y39" s="26"/>
      <c r="Z39" s="26"/>
      <c r="AA39" s="89">
        <f>SUM(E39:Z39)</f>
        <v>0</v>
      </c>
      <c r="AB39" s="76"/>
      <c r="AD39" s="22"/>
    </row>
    <row r="40" spans="1:30" s="4" customFormat="1" ht="24.9" customHeight="1" thickTop="1" thickBot="1" x14ac:dyDescent="0.3">
      <c r="A40" s="15"/>
      <c r="B40" s="4">
        <v>2.2999999999999998</v>
      </c>
      <c r="C40" s="31" t="s">
        <v>39</v>
      </c>
      <c r="D40" s="32" t="s">
        <v>38</v>
      </c>
      <c r="E40" s="26"/>
      <c r="F40" s="26"/>
      <c r="G40" s="26"/>
      <c r="H40" s="26"/>
      <c r="I40" s="26"/>
      <c r="J40" s="26"/>
      <c r="K40" s="26"/>
      <c r="L40" s="26"/>
      <c r="M40" s="26"/>
      <c r="N40" s="26"/>
      <c r="O40" s="26"/>
      <c r="P40" s="26"/>
      <c r="Q40" s="26"/>
      <c r="R40" s="26"/>
      <c r="S40" s="26"/>
      <c r="T40" s="26"/>
      <c r="U40" s="26"/>
      <c r="V40" s="26"/>
      <c r="W40" s="26"/>
      <c r="X40" s="26"/>
      <c r="Y40" s="26"/>
      <c r="Z40" s="26"/>
      <c r="AA40" s="89">
        <f>SUM(E40:Z40)</f>
        <v>0</v>
      </c>
      <c r="AB40" s="76"/>
      <c r="AD40" s="22"/>
    </row>
    <row r="41" spans="1:30" ht="24.9" customHeight="1" thickTop="1" thickBot="1" x14ac:dyDescent="0.3">
      <c r="A41" s="15"/>
      <c r="B41" s="4"/>
      <c r="C41" s="4"/>
      <c r="D41" s="32" t="s">
        <v>45</v>
      </c>
      <c r="E41" s="33"/>
      <c r="F41" s="33"/>
      <c r="G41" s="33"/>
      <c r="H41" s="33"/>
      <c r="I41" s="33"/>
      <c r="J41" s="33"/>
      <c r="K41" s="33"/>
      <c r="L41" s="33"/>
      <c r="M41" s="33"/>
      <c r="N41" s="33"/>
      <c r="O41" s="33"/>
      <c r="P41" s="33"/>
      <c r="Q41" s="33"/>
      <c r="R41" s="33"/>
      <c r="S41" s="33"/>
      <c r="T41" s="33"/>
      <c r="U41" s="33"/>
      <c r="V41" s="33"/>
      <c r="W41" s="33"/>
      <c r="X41" s="33"/>
      <c r="Y41" s="33"/>
      <c r="Z41" s="33"/>
      <c r="AA41" s="89">
        <f>SUM(E41:Z41)</f>
        <v>0</v>
      </c>
      <c r="AB41" s="81"/>
    </row>
    <row r="42" spans="1:30" ht="19.5" customHeight="1" thickTop="1" thickBot="1" x14ac:dyDescent="0.3">
      <c r="A42" s="15"/>
      <c r="B42" s="4"/>
      <c r="C42" s="4"/>
      <c r="D42" s="4"/>
      <c r="N42" s="29"/>
      <c r="O42" s="29"/>
      <c r="R42" s="29"/>
      <c r="S42" s="29"/>
      <c r="T42" s="29"/>
      <c r="U42" s="29"/>
      <c r="V42" s="29"/>
      <c r="W42" s="29"/>
      <c r="Z42" s="29"/>
      <c r="AB42" s="30"/>
    </row>
    <row r="43" spans="1:30" ht="19.5" customHeight="1" thickTop="1" thickBot="1" x14ac:dyDescent="0.3">
      <c r="A43" s="7" t="s">
        <v>43</v>
      </c>
      <c r="B43" s="4"/>
      <c r="C43" s="4"/>
      <c r="D43" s="4"/>
      <c r="E43" s="89">
        <f>SUM(E44:E75)</f>
        <v>0</v>
      </c>
      <c r="F43" s="89">
        <f t="shared" ref="F43:Z43" si="9">SUM(F44:F75)</f>
        <v>0</v>
      </c>
      <c r="G43" s="89">
        <f t="shared" si="9"/>
        <v>0</v>
      </c>
      <c r="H43" s="89">
        <f t="shared" si="9"/>
        <v>0</v>
      </c>
      <c r="I43" s="89">
        <f t="shared" si="9"/>
        <v>0</v>
      </c>
      <c r="J43" s="89">
        <f t="shared" si="9"/>
        <v>0</v>
      </c>
      <c r="K43" s="89">
        <f t="shared" si="9"/>
        <v>0</v>
      </c>
      <c r="L43" s="89">
        <f t="shared" si="9"/>
        <v>0</v>
      </c>
      <c r="M43" s="89">
        <f t="shared" si="9"/>
        <v>0</v>
      </c>
      <c r="N43" s="89">
        <f t="shared" si="9"/>
        <v>0</v>
      </c>
      <c r="O43" s="89">
        <f t="shared" si="9"/>
        <v>0</v>
      </c>
      <c r="P43" s="89">
        <f t="shared" si="9"/>
        <v>0</v>
      </c>
      <c r="Q43" s="89">
        <f t="shared" si="9"/>
        <v>0</v>
      </c>
      <c r="R43" s="89">
        <f t="shared" si="9"/>
        <v>0</v>
      </c>
      <c r="S43" s="89">
        <f t="shared" si="9"/>
        <v>0</v>
      </c>
      <c r="T43" s="89">
        <f t="shared" si="9"/>
        <v>0</v>
      </c>
      <c r="U43" s="89">
        <f t="shared" si="9"/>
        <v>0</v>
      </c>
      <c r="V43" s="89">
        <f t="shared" si="9"/>
        <v>0</v>
      </c>
      <c r="W43" s="89">
        <f t="shared" si="9"/>
        <v>0</v>
      </c>
      <c r="X43" s="89">
        <f t="shared" si="9"/>
        <v>0</v>
      </c>
      <c r="Y43" s="89">
        <f t="shared" si="9"/>
        <v>0</v>
      </c>
      <c r="Z43" s="89">
        <f t="shared" si="9"/>
        <v>0</v>
      </c>
      <c r="AA43" s="89">
        <f t="shared" ref="AA43:AA75" si="10">SUM(E43:Z43)</f>
        <v>0</v>
      </c>
      <c r="AB43" s="74">
        <f>SUM(AB44:AB75)</f>
        <v>0</v>
      </c>
      <c r="AD43" s="14">
        <f>SUM(AA44:AA75)-AA43</f>
        <v>0</v>
      </c>
    </row>
    <row r="44" spans="1:30" s="4" customFormat="1" ht="24.9" customHeight="1" thickTop="1" thickBot="1" x14ac:dyDescent="0.4">
      <c r="A44" s="15"/>
      <c r="B44" s="4">
        <v>3.1</v>
      </c>
      <c r="C44" s="158" t="s">
        <v>78</v>
      </c>
      <c r="D44" s="159"/>
      <c r="E44" s="34"/>
      <c r="F44" s="34"/>
      <c r="G44" s="34"/>
      <c r="H44" s="34"/>
      <c r="I44" s="34"/>
      <c r="J44" s="34"/>
      <c r="K44" s="34"/>
      <c r="L44" s="34"/>
      <c r="M44" s="34"/>
      <c r="N44" s="34"/>
      <c r="O44" s="34"/>
      <c r="P44" s="34"/>
      <c r="Q44" s="34"/>
      <c r="R44" s="34"/>
      <c r="S44" s="34"/>
      <c r="T44" s="34"/>
      <c r="U44" s="34"/>
      <c r="V44" s="34"/>
      <c r="W44" s="34"/>
      <c r="X44" s="34"/>
      <c r="Y44" s="34"/>
      <c r="Z44" s="34"/>
      <c r="AA44" s="89">
        <f t="shared" si="10"/>
        <v>0</v>
      </c>
      <c r="AB44" s="80"/>
      <c r="AD44" s="22"/>
    </row>
    <row r="45" spans="1:30" s="4" customFormat="1" ht="24.9" customHeight="1" thickTop="1" thickBot="1" x14ac:dyDescent="0.4">
      <c r="A45" s="15"/>
      <c r="B45" s="4">
        <v>3.2</v>
      </c>
      <c r="C45" s="66"/>
      <c r="D45" s="19"/>
      <c r="E45" s="35"/>
      <c r="F45" s="35"/>
      <c r="G45" s="35"/>
      <c r="H45" s="35"/>
      <c r="I45" s="35"/>
      <c r="J45" s="35"/>
      <c r="K45" s="35"/>
      <c r="L45" s="35"/>
      <c r="M45" s="35"/>
      <c r="N45" s="35"/>
      <c r="O45" s="35"/>
      <c r="P45" s="35"/>
      <c r="Q45" s="35"/>
      <c r="R45" s="35"/>
      <c r="S45" s="35"/>
      <c r="T45" s="35"/>
      <c r="U45" s="35"/>
      <c r="V45" s="35"/>
      <c r="W45" s="35"/>
      <c r="X45" s="35"/>
      <c r="Y45" s="35"/>
      <c r="Z45" s="35"/>
      <c r="AA45" s="89">
        <f t="shared" si="10"/>
        <v>0</v>
      </c>
      <c r="AB45" s="76"/>
      <c r="AD45" s="22"/>
    </row>
    <row r="46" spans="1:30" s="4" customFormat="1" ht="24.9" customHeight="1" thickTop="1" thickBot="1" x14ac:dyDescent="0.3">
      <c r="A46" s="15"/>
      <c r="B46" s="4">
        <v>3.3</v>
      </c>
      <c r="C46" s="169"/>
      <c r="D46" s="170"/>
      <c r="E46" s="35"/>
      <c r="F46" s="35"/>
      <c r="G46" s="35"/>
      <c r="H46" s="35"/>
      <c r="I46" s="35"/>
      <c r="J46" s="35"/>
      <c r="K46" s="35"/>
      <c r="L46" s="35"/>
      <c r="M46" s="35"/>
      <c r="N46" s="35"/>
      <c r="O46" s="35"/>
      <c r="P46" s="35"/>
      <c r="Q46" s="35"/>
      <c r="R46" s="35"/>
      <c r="S46" s="35"/>
      <c r="T46" s="35"/>
      <c r="U46" s="35"/>
      <c r="V46" s="35"/>
      <c r="W46" s="35"/>
      <c r="X46" s="35"/>
      <c r="Y46" s="35"/>
      <c r="Z46" s="35"/>
      <c r="AA46" s="89">
        <f t="shared" si="10"/>
        <v>0</v>
      </c>
      <c r="AB46" s="76"/>
      <c r="AD46" s="22"/>
    </row>
    <row r="47" spans="1:30" s="4" customFormat="1" ht="24.9" customHeight="1" thickTop="1" thickBot="1" x14ac:dyDescent="0.4">
      <c r="A47" s="15"/>
      <c r="B47" s="4">
        <v>3.4</v>
      </c>
      <c r="C47" s="158"/>
      <c r="D47" s="159"/>
      <c r="E47" s="35"/>
      <c r="F47" s="35"/>
      <c r="G47" s="35"/>
      <c r="H47" s="35"/>
      <c r="I47" s="35"/>
      <c r="J47" s="35"/>
      <c r="K47" s="35"/>
      <c r="L47" s="35"/>
      <c r="M47" s="35"/>
      <c r="N47" s="35"/>
      <c r="O47" s="35"/>
      <c r="P47" s="35"/>
      <c r="Q47" s="35"/>
      <c r="R47" s="35"/>
      <c r="S47" s="35"/>
      <c r="T47" s="35"/>
      <c r="U47" s="35"/>
      <c r="V47" s="35"/>
      <c r="W47" s="35"/>
      <c r="X47" s="35"/>
      <c r="Y47" s="35"/>
      <c r="Z47" s="35"/>
      <c r="AA47" s="89">
        <f t="shared" si="10"/>
        <v>0</v>
      </c>
      <c r="AB47" s="76"/>
      <c r="AD47" s="22"/>
    </row>
    <row r="48" spans="1:30" s="4" customFormat="1" ht="24.9" customHeight="1" thickTop="1" thickBot="1" x14ac:dyDescent="0.4">
      <c r="A48" s="15"/>
      <c r="B48" s="4">
        <v>3.5</v>
      </c>
      <c r="C48" s="66"/>
      <c r="D48" s="19"/>
      <c r="E48" s="35"/>
      <c r="F48" s="35"/>
      <c r="G48" s="35"/>
      <c r="H48" s="35"/>
      <c r="I48" s="35"/>
      <c r="J48" s="35"/>
      <c r="K48" s="35"/>
      <c r="L48" s="35"/>
      <c r="M48" s="35"/>
      <c r="N48" s="35"/>
      <c r="O48" s="35"/>
      <c r="P48" s="35"/>
      <c r="Q48" s="35"/>
      <c r="R48" s="35"/>
      <c r="S48" s="35"/>
      <c r="T48" s="35"/>
      <c r="U48" s="35"/>
      <c r="V48" s="35"/>
      <c r="W48" s="35"/>
      <c r="X48" s="35"/>
      <c r="Y48" s="35"/>
      <c r="Z48" s="35"/>
      <c r="AA48" s="89">
        <f t="shared" si="10"/>
        <v>0</v>
      </c>
      <c r="AB48" s="76"/>
      <c r="AD48" s="22"/>
    </row>
    <row r="49" spans="1:30" s="4" customFormat="1" ht="24.9" customHeight="1" thickTop="1" thickBot="1" x14ac:dyDescent="0.4">
      <c r="A49" s="15"/>
      <c r="B49" s="4">
        <v>3.6</v>
      </c>
      <c r="C49" s="158"/>
      <c r="D49" s="159"/>
      <c r="E49" s="35"/>
      <c r="F49" s="35"/>
      <c r="G49" s="35"/>
      <c r="H49" s="35"/>
      <c r="I49" s="35"/>
      <c r="J49" s="35"/>
      <c r="K49" s="35"/>
      <c r="L49" s="35"/>
      <c r="M49" s="35"/>
      <c r="N49" s="35"/>
      <c r="O49" s="35"/>
      <c r="P49" s="35"/>
      <c r="Q49" s="35"/>
      <c r="R49" s="35"/>
      <c r="S49" s="35"/>
      <c r="T49" s="35"/>
      <c r="U49" s="35"/>
      <c r="V49" s="35"/>
      <c r="W49" s="35"/>
      <c r="X49" s="35"/>
      <c r="Y49" s="35"/>
      <c r="Z49" s="35"/>
      <c r="AA49" s="89">
        <f t="shared" si="10"/>
        <v>0</v>
      </c>
      <c r="AB49" s="76"/>
      <c r="AD49" s="22"/>
    </row>
    <row r="50" spans="1:30" s="4" customFormat="1" ht="24.9" customHeight="1" thickTop="1" thickBot="1" x14ac:dyDescent="0.4">
      <c r="A50" s="15"/>
      <c r="B50" s="4">
        <v>3.7</v>
      </c>
      <c r="C50" s="66"/>
      <c r="D50" s="19"/>
      <c r="E50" s="35"/>
      <c r="F50" s="35"/>
      <c r="G50" s="35"/>
      <c r="H50" s="35"/>
      <c r="I50" s="35"/>
      <c r="J50" s="35"/>
      <c r="K50" s="35"/>
      <c r="L50" s="35"/>
      <c r="M50" s="35"/>
      <c r="N50" s="35"/>
      <c r="O50" s="35"/>
      <c r="P50" s="35"/>
      <c r="Q50" s="35"/>
      <c r="R50" s="35"/>
      <c r="S50" s="35"/>
      <c r="T50" s="35"/>
      <c r="U50" s="35"/>
      <c r="V50" s="35"/>
      <c r="W50" s="35"/>
      <c r="X50" s="35"/>
      <c r="Y50" s="35"/>
      <c r="Z50" s="35"/>
      <c r="AA50" s="89">
        <f t="shared" si="10"/>
        <v>0</v>
      </c>
      <c r="AB50" s="76"/>
      <c r="AD50" s="22"/>
    </row>
    <row r="51" spans="1:30" s="4" customFormat="1" ht="24.9" customHeight="1" thickTop="1" thickBot="1" x14ac:dyDescent="0.4">
      <c r="A51" s="15"/>
      <c r="B51" s="4">
        <v>3.8</v>
      </c>
      <c r="C51" s="66"/>
      <c r="D51" s="19"/>
      <c r="E51" s="35"/>
      <c r="F51" s="35"/>
      <c r="G51" s="35"/>
      <c r="H51" s="35"/>
      <c r="I51" s="35"/>
      <c r="J51" s="35"/>
      <c r="K51" s="35"/>
      <c r="L51" s="35"/>
      <c r="M51" s="35"/>
      <c r="N51" s="35"/>
      <c r="O51" s="35"/>
      <c r="P51" s="35"/>
      <c r="Q51" s="35"/>
      <c r="R51" s="35"/>
      <c r="S51" s="35"/>
      <c r="T51" s="35"/>
      <c r="U51" s="35"/>
      <c r="V51" s="35"/>
      <c r="W51" s="35"/>
      <c r="X51" s="35"/>
      <c r="Y51" s="35"/>
      <c r="Z51" s="35"/>
      <c r="AA51" s="89">
        <f t="shared" si="10"/>
        <v>0</v>
      </c>
      <c r="AB51" s="76"/>
      <c r="AD51" s="22"/>
    </row>
    <row r="52" spans="1:30" s="4" customFormat="1" ht="24.9" customHeight="1" thickTop="1" thickBot="1" x14ac:dyDescent="0.4">
      <c r="A52" s="15"/>
      <c r="B52" s="4">
        <v>3.9</v>
      </c>
      <c r="C52" s="158"/>
      <c r="D52" s="159"/>
      <c r="E52" s="35"/>
      <c r="F52" s="35"/>
      <c r="G52" s="35"/>
      <c r="H52" s="35"/>
      <c r="I52" s="35"/>
      <c r="J52" s="35"/>
      <c r="K52" s="35"/>
      <c r="L52" s="35"/>
      <c r="M52" s="35"/>
      <c r="N52" s="35"/>
      <c r="O52" s="35"/>
      <c r="P52" s="35"/>
      <c r="Q52" s="35"/>
      <c r="R52" s="35"/>
      <c r="S52" s="35"/>
      <c r="T52" s="35"/>
      <c r="U52" s="35"/>
      <c r="V52" s="35"/>
      <c r="W52" s="35"/>
      <c r="X52" s="35"/>
      <c r="Y52" s="35"/>
      <c r="Z52" s="35"/>
      <c r="AA52" s="89">
        <f t="shared" si="10"/>
        <v>0</v>
      </c>
      <c r="AB52" s="76"/>
      <c r="AD52" s="22"/>
    </row>
    <row r="53" spans="1:30" s="4" customFormat="1" ht="24.9" customHeight="1" thickTop="1" thickBot="1" x14ac:dyDescent="0.4">
      <c r="A53" s="15"/>
      <c r="B53" s="36" t="s">
        <v>0</v>
      </c>
      <c r="C53" s="66"/>
      <c r="D53" s="19"/>
      <c r="E53" s="35"/>
      <c r="F53" s="35"/>
      <c r="G53" s="35"/>
      <c r="H53" s="35"/>
      <c r="I53" s="35"/>
      <c r="J53" s="35"/>
      <c r="K53" s="35"/>
      <c r="L53" s="35"/>
      <c r="M53" s="35"/>
      <c r="N53" s="35"/>
      <c r="O53" s="35"/>
      <c r="P53" s="35"/>
      <c r="Q53" s="35"/>
      <c r="R53" s="35"/>
      <c r="S53" s="35"/>
      <c r="T53" s="35"/>
      <c r="U53" s="35"/>
      <c r="V53" s="35"/>
      <c r="W53" s="35"/>
      <c r="X53" s="35"/>
      <c r="Y53" s="35"/>
      <c r="Z53" s="35"/>
      <c r="AA53" s="89">
        <f t="shared" si="10"/>
        <v>0</v>
      </c>
      <c r="AB53" s="76"/>
      <c r="AD53" s="22"/>
    </row>
    <row r="54" spans="1:30" s="4" customFormat="1" ht="24.9" customHeight="1" thickTop="1" thickBot="1" x14ac:dyDescent="0.4">
      <c r="A54" s="15"/>
      <c r="B54" s="4">
        <v>3.11</v>
      </c>
      <c r="C54" s="160"/>
      <c r="D54" s="160"/>
      <c r="E54" s="35"/>
      <c r="F54" s="35"/>
      <c r="G54" s="35"/>
      <c r="H54" s="35"/>
      <c r="I54" s="35"/>
      <c r="J54" s="35"/>
      <c r="K54" s="35"/>
      <c r="L54" s="35"/>
      <c r="M54" s="35"/>
      <c r="N54" s="35"/>
      <c r="O54" s="35"/>
      <c r="P54" s="35"/>
      <c r="Q54" s="35"/>
      <c r="R54" s="35"/>
      <c r="S54" s="35"/>
      <c r="T54" s="35"/>
      <c r="U54" s="35"/>
      <c r="V54" s="35"/>
      <c r="W54" s="35"/>
      <c r="X54" s="35"/>
      <c r="Y54" s="35"/>
      <c r="Z54" s="35"/>
      <c r="AA54" s="89">
        <f t="shared" si="10"/>
        <v>0</v>
      </c>
      <c r="AB54" s="76"/>
      <c r="AD54" s="22"/>
    </row>
    <row r="55" spans="1:30" s="4" customFormat="1" ht="24.9" customHeight="1" thickTop="1" thickBot="1" x14ac:dyDescent="0.3">
      <c r="A55" s="15"/>
      <c r="B55" s="4">
        <v>3.12</v>
      </c>
      <c r="C55" s="161"/>
      <c r="D55" s="161"/>
      <c r="E55" s="35"/>
      <c r="F55" s="35"/>
      <c r="G55" s="35"/>
      <c r="H55" s="35"/>
      <c r="I55" s="35"/>
      <c r="J55" s="35"/>
      <c r="K55" s="35"/>
      <c r="L55" s="35"/>
      <c r="M55" s="35"/>
      <c r="N55" s="35"/>
      <c r="O55" s="35"/>
      <c r="P55" s="35"/>
      <c r="Q55" s="35"/>
      <c r="R55" s="35"/>
      <c r="S55" s="35"/>
      <c r="T55" s="35"/>
      <c r="U55" s="35"/>
      <c r="V55" s="35"/>
      <c r="W55" s="35"/>
      <c r="X55" s="35"/>
      <c r="Y55" s="35"/>
      <c r="Z55" s="35"/>
      <c r="AA55" s="89">
        <f t="shared" si="10"/>
        <v>0</v>
      </c>
      <c r="AB55" s="76"/>
      <c r="AD55" s="22"/>
    </row>
    <row r="56" spans="1:30" s="4" customFormat="1" ht="24.9" customHeight="1" thickTop="1" thickBot="1" x14ac:dyDescent="0.3">
      <c r="A56" s="15"/>
      <c r="B56" s="4">
        <v>3.13</v>
      </c>
      <c r="C56" s="162"/>
      <c r="D56" s="162"/>
      <c r="E56" s="35"/>
      <c r="F56" s="35"/>
      <c r="G56" s="35"/>
      <c r="H56" s="35"/>
      <c r="I56" s="35"/>
      <c r="J56" s="35"/>
      <c r="K56" s="35"/>
      <c r="L56" s="35"/>
      <c r="M56" s="35"/>
      <c r="N56" s="35"/>
      <c r="O56" s="35"/>
      <c r="P56" s="35"/>
      <c r="Q56" s="35"/>
      <c r="R56" s="35"/>
      <c r="S56" s="35"/>
      <c r="T56" s="35"/>
      <c r="U56" s="35"/>
      <c r="V56" s="35"/>
      <c r="W56" s="35"/>
      <c r="X56" s="35"/>
      <c r="Y56" s="35"/>
      <c r="Z56" s="35"/>
      <c r="AA56" s="89">
        <f t="shared" si="10"/>
        <v>0</v>
      </c>
      <c r="AB56" s="76"/>
      <c r="AD56" s="22"/>
    </row>
    <row r="57" spans="1:30" s="4" customFormat="1" ht="24.9" customHeight="1" thickTop="1" thickBot="1" x14ac:dyDescent="0.4">
      <c r="A57" s="15"/>
      <c r="B57" s="4">
        <v>3.14</v>
      </c>
      <c r="C57" s="158"/>
      <c r="D57" s="159"/>
      <c r="E57" s="35"/>
      <c r="F57" s="35"/>
      <c r="G57" s="35"/>
      <c r="H57" s="35"/>
      <c r="I57" s="35"/>
      <c r="J57" s="35"/>
      <c r="K57" s="35"/>
      <c r="L57" s="35"/>
      <c r="M57" s="35"/>
      <c r="N57" s="35"/>
      <c r="O57" s="35"/>
      <c r="P57" s="35"/>
      <c r="Q57" s="35"/>
      <c r="R57" s="35"/>
      <c r="S57" s="35"/>
      <c r="T57" s="35"/>
      <c r="U57" s="35"/>
      <c r="V57" s="35"/>
      <c r="W57" s="35"/>
      <c r="X57" s="35"/>
      <c r="Y57" s="35"/>
      <c r="Z57" s="35"/>
      <c r="AA57" s="89">
        <f t="shared" si="10"/>
        <v>0</v>
      </c>
      <c r="AB57" s="76"/>
      <c r="AD57" s="22"/>
    </row>
    <row r="58" spans="1:30" s="4" customFormat="1" ht="24.9" customHeight="1" thickTop="1" thickBot="1" x14ac:dyDescent="0.4">
      <c r="A58" s="15"/>
      <c r="B58" s="4">
        <v>3.15</v>
      </c>
      <c r="C58" s="158"/>
      <c r="D58" s="159"/>
      <c r="E58" s="35"/>
      <c r="F58" s="35"/>
      <c r="G58" s="35"/>
      <c r="H58" s="35"/>
      <c r="I58" s="35"/>
      <c r="J58" s="35"/>
      <c r="K58" s="35"/>
      <c r="L58" s="35"/>
      <c r="M58" s="35"/>
      <c r="N58" s="35"/>
      <c r="O58" s="35"/>
      <c r="P58" s="35"/>
      <c r="Q58" s="35"/>
      <c r="R58" s="35"/>
      <c r="S58" s="35"/>
      <c r="T58" s="35"/>
      <c r="U58" s="35"/>
      <c r="V58" s="35"/>
      <c r="W58" s="35"/>
      <c r="X58" s="35"/>
      <c r="Y58" s="35"/>
      <c r="Z58" s="35"/>
      <c r="AA58" s="89">
        <f t="shared" si="10"/>
        <v>0</v>
      </c>
      <c r="AB58" s="76"/>
      <c r="AD58" s="22"/>
    </row>
    <row r="59" spans="1:30" s="4" customFormat="1" ht="24.9" customHeight="1" thickTop="1" thickBot="1" x14ac:dyDescent="0.4">
      <c r="A59" s="15"/>
      <c r="B59" s="4">
        <v>3.16</v>
      </c>
      <c r="C59" s="158"/>
      <c r="D59" s="159"/>
      <c r="E59" s="35"/>
      <c r="F59" s="35"/>
      <c r="G59" s="35"/>
      <c r="H59" s="35"/>
      <c r="I59" s="35"/>
      <c r="J59" s="35"/>
      <c r="K59" s="35"/>
      <c r="L59" s="35"/>
      <c r="M59" s="35"/>
      <c r="N59" s="35"/>
      <c r="O59" s="35"/>
      <c r="P59" s="35"/>
      <c r="Q59" s="35"/>
      <c r="R59" s="35"/>
      <c r="S59" s="35"/>
      <c r="T59" s="35"/>
      <c r="U59" s="35"/>
      <c r="V59" s="35"/>
      <c r="W59" s="35"/>
      <c r="X59" s="35"/>
      <c r="Y59" s="35"/>
      <c r="Z59" s="35"/>
      <c r="AA59" s="89">
        <f t="shared" si="10"/>
        <v>0</v>
      </c>
      <c r="AB59" s="76"/>
      <c r="AD59" s="22"/>
    </row>
    <row r="60" spans="1:30" s="4" customFormat="1" ht="24.9" customHeight="1" thickTop="1" thickBot="1" x14ac:dyDescent="0.4">
      <c r="A60" s="15"/>
      <c r="B60" s="4">
        <v>3.17</v>
      </c>
      <c r="C60" s="66"/>
      <c r="D60" s="19"/>
      <c r="E60" s="35"/>
      <c r="F60" s="35"/>
      <c r="G60" s="35"/>
      <c r="H60" s="35"/>
      <c r="I60" s="35"/>
      <c r="J60" s="35"/>
      <c r="K60" s="35"/>
      <c r="L60" s="35"/>
      <c r="M60" s="35"/>
      <c r="N60" s="35"/>
      <c r="O60" s="35"/>
      <c r="P60" s="35"/>
      <c r="Q60" s="35"/>
      <c r="R60" s="35"/>
      <c r="S60" s="35"/>
      <c r="T60" s="35"/>
      <c r="U60" s="35"/>
      <c r="V60" s="35"/>
      <c r="W60" s="35"/>
      <c r="X60" s="35"/>
      <c r="Y60" s="35"/>
      <c r="Z60" s="35"/>
      <c r="AA60" s="89">
        <f t="shared" si="10"/>
        <v>0</v>
      </c>
      <c r="AB60" s="76"/>
      <c r="AD60" s="22"/>
    </row>
    <row r="61" spans="1:30" s="4" customFormat="1" ht="24.9" customHeight="1" thickTop="1" thickBot="1" x14ac:dyDescent="0.4">
      <c r="A61" s="15"/>
      <c r="B61" s="4">
        <v>3.18</v>
      </c>
      <c r="C61" s="158"/>
      <c r="D61" s="159"/>
      <c r="E61" s="35"/>
      <c r="F61" s="35"/>
      <c r="G61" s="35"/>
      <c r="H61" s="35"/>
      <c r="I61" s="35"/>
      <c r="J61" s="35"/>
      <c r="K61" s="35"/>
      <c r="L61" s="35"/>
      <c r="M61" s="35"/>
      <c r="N61" s="35"/>
      <c r="O61" s="35"/>
      <c r="P61" s="35"/>
      <c r="Q61" s="35"/>
      <c r="R61" s="35"/>
      <c r="S61" s="35"/>
      <c r="T61" s="35"/>
      <c r="U61" s="35"/>
      <c r="V61" s="35"/>
      <c r="W61" s="35"/>
      <c r="X61" s="35"/>
      <c r="Y61" s="35"/>
      <c r="Z61" s="35"/>
      <c r="AA61" s="89">
        <f t="shared" si="10"/>
        <v>0</v>
      </c>
      <c r="AB61" s="76"/>
      <c r="AD61" s="22"/>
    </row>
    <row r="62" spans="1:30" s="4" customFormat="1" ht="24.9" customHeight="1" thickTop="1" thickBot="1" x14ac:dyDescent="0.3">
      <c r="A62" s="15"/>
      <c r="B62" s="4">
        <v>3.19</v>
      </c>
      <c r="C62" s="161"/>
      <c r="D62" s="161"/>
      <c r="E62" s="35"/>
      <c r="F62" s="35"/>
      <c r="G62" s="35"/>
      <c r="H62" s="35"/>
      <c r="I62" s="35"/>
      <c r="J62" s="35"/>
      <c r="K62" s="35"/>
      <c r="L62" s="35"/>
      <c r="M62" s="35"/>
      <c r="N62" s="35"/>
      <c r="O62" s="35"/>
      <c r="P62" s="35"/>
      <c r="Q62" s="35"/>
      <c r="R62" s="35"/>
      <c r="S62" s="35"/>
      <c r="T62" s="35"/>
      <c r="U62" s="35"/>
      <c r="V62" s="35"/>
      <c r="W62" s="35"/>
      <c r="X62" s="35"/>
      <c r="Y62" s="35"/>
      <c r="Z62" s="35"/>
      <c r="AA62" s="89">
        <f t="shared" si="10"/>
        <v>0</v>
      </c>
      <c r="AB62" s="76"/>
      <c r="AD62" s="22"/>
    </row>
    <row r="63" spans="1:30" s="4" customFormat="1" ht="24.9" customHeight="1" thickTop="1" thickBot="1" x14ac:dyDescent="0.4">
      <c r="A63" s="15"/>
      <c r="B63" s="37">
        <v>3.2</v>
      </c>
      <c r="C63" s="158"/>
      <c r="D63" s="159"/>
      <c r="E63" s="35"/>
      <c r="F63" s="35"/>
      <c r="G63" s="35"/>
      <c r="H63" s="35"/>
      <c r="I63" s="35"/>
      <c r="J63" s="35"/>
      <c r="K63" s="35"/>
      <c r="L63" s="35"/>
      <c r="M63" s="35"/>
      <c r="N63" s="35"/>
      <c r="O63" s="35"/>
      <c r="P63" s="35"/>
      <c r="Q63" s="35"/>
      <c r="R63" s="35"/>
      <c r="S63" s="35"/>
      <c r="T63" s="35"/>
      <c r="U63" s="35"/>
      <c r="V63" s="35"/>
      <c r="W63" s="35"/>
      <c r="X63" s="35"/>
      <c r="Y63" s="35"/>
      <c r="Z63" s="35"/>
      <c r="AA63" s="89">
        <f t="shared" si="10"/>
        <v>0</v>
      </c>
      <c r="AB63" s="76"/>
      <c r="AD63" s="22"/>
    </row>
    <row r="64" spans="1:30" s="4" customFormat="1" ht="24.9" customHeight="1" thickTop="1" thickBot="1" x14ac:dyDescent="0.4">
      <c r="A64" s="15"/>
      <c r="B64" s="37">
        <v>3.21</v>
      </c>
      <c r="C64" s="66"/>
      <c r="D64" s="19"/>
      <c r="E64" s="35"/>
      <c r="F64" s="35"/>
      <c r="G64" s="35"/>
      <c r="H64" s="35"/>
      <c r="I64" s="35"/>
      <c r="J64" s="35"/>
      <c r="K64" s="35"/>
      <c r="L64" s="35"/>
      <c r="M64" s="35"/>
      <c r="N64" s="35"/>
      <c r="O64" s="35"/>
      <c r="P64" s="35"/>
      <c r="Q64" s="35"/>
      <c r="R64" s="35"/>
      <c r="S64" s="35"/>
      <c r="T64" s="35"/>
      <c r="U64" s="35"/>
      <c r="V64" s="35"/>
      <c r="W64" s="35"/>
      <c r="X64" s="35"/>
      <c r="Y64" s="35"/>
      <c r="Z64" s="35"/>
      <c r="AA64" s="89">
        <f t="shared" si="10"/>
        <v>0</v>
      </c>
      <c r="AB64" s="76"/>
      <c r="AD64" s="22"/>
    </row>
    <row r="65" spans="1:30" s="4" customFormat="1" ht="24.9" customHeight="1" thickTop="1" thickBot="1" x14ac:dyDescent="0.4">
      <c r="A65" s="15"/>
      <c r="B65" s="37">
        <v>3.22</v>
      </c>
      <c r="C65" s="66"/>
      <c r="D65" s="19"/>
      <c r="E65" s="35"/>
      <c r="F65" s="35"/>
      <c r="G65" s="35"/>
      <c r="H65" s="35"/>
      <c r="I65" s="35"/>
      <c r="J65" s="35"/>
      <c r="K65" s="35"/>
      <c r="L65" s="35"/>
      <c r="M65" s="35"/>
      <c r="N65" s="35"/>
      <c r="O65" s="35"/>
      <c r="P65" s="35"/>
      <c r="Q65" s="35"/>
      <c r="R65" s="35"/>
      <c r="S65" s="35"/>
      <c r="T65" s="35"/>
      <c r="U65" s="35"/>
      <c r="V65" s="35"/>
      <c r="W65" s="35"/>
      <c r="X65" s="35"/>
      <c r="Y65" s="35"/>
      <c r="Z65" s="35"/>
      <c r="AA65" s="89">
        <f t="shared" si="10"/>
        <v>0</v>
      </c>
      <c r="AB65" s="76"/>
      <c r="AD65" s="22"/>
    </row>
    <row r="66" spans="1:30" s="4" customFormat="1" ht="24.9" customHeight="1" thickTop="1" thickBot="1" x14ac:dyDescent="0.3">
      <c r="A66" s="15"/>
      <c r="B66" s="37">
        <v>3.23</v>
      </c>
      <c r="C66" s="161"/>
      <c r="D66" s="161"/>
      <c r="E66" s="35"/>
      <c r="F66" s="35"/>
      <c r="G66" s="35"/>
      <c r="H66" s="35"/>
      <c r="I66" s="35"/>
      <c r="J66" s="35"/>
      <c r="K66" s="35"/>
      <c r="L66" s="35"/>
      <c r="M66" s="35"/>
      <c r="N66" s="35"/>
      <c r="O66" s="35"/>
      <c r="P66" s="35"/>
      <c r="Q66" s="35"/>
      <c r="R66" s="35"/>
      <c r="S66" s="35"/>
      <c r="T66" s="35"/>
      <c r="U66" s="35"/>
      <c r="V66" s="35"/>
      <c r="W66" s="35"/>
      <c r="X66" s="35"/>
      <c r="Y66" s="35"/>
      <c r="Z66" s="35"/>
      <c r="AA66" s="89">
        <f t="shared" si="10"/>
        <v>0</v>
      </c>
      <c r="AB66" s="76"/>
      <c r="AD66" s="22"/>
    </row>
    <row r="67" spans="1:30" s="4" customFormat="1" ht="24.9" customHeight="1" thickTop="1" thickBot="1" x14ac:dyDescent="0.4">
      <c r="A67" s="15"/>
      <c r="B67" s="37">
        <v>3.24</v>
      </c>
      <c r="C67" s="158"/>
      <c r="D67" s="159"/>
      <c r="E67" s="35"/>
      <c r="F67" s="35"/>
      <c r="G67" s="35"/>
      <c r="H67" s="35"/>
      <c r="I67" s="35"/>
      <c r="J67" s="35"/>
      <c r="K67" s="35"/>
      <c r="L67" s="35"/>
      <c r="M67" s="35"/>
      <c r="N67" s="35"/>
      <c r="O67" s="35"/>
      <c r="P67" s="35"/>
      <c r="Q67" s="35"/>
      <c r="R67" s="35"/>
      <c r="S67" s="35"/>
      <c r="T67" s="35"/>
      <c r="U67" s="35"/>
      <c r="V67" s="35"/>
      <c r="W67" s="35"/>
      <c r="X67" s="35"/>
      <c r="Y67" s="35"/>
      <c r="Z67" s="35"/>
      <c r="AA67" s="89">
        <f t="shared" si="10"/>
        <v>0</v>
      </c>
      <c r="AB67" s="76"/>
      <c r="AD67" s="22"/>
    </row>
    <row r="68" spans="1:30" s="4" customFormat="1" ht="24.9" customHeight="1" thickTop="1" thickBot="1" x14ac:dyDescent="0.4">
      <c r="A68" s="15"/>
      <c r="B68" s="37">
        <v>3.25</v>
      </c>
      <c r="C68" s="66"/>
      <c r="D68" s="19"/>
      <c r="E68" s="35"/>
      <c r="F68" s="35"/>
      <c r="G68" s="35"/>
      <c r="H68" s="35"/>
      <c r="I68" s="35"/>
      <c r="J68" s="35"/>
      <c r="K68" s="35"/>
      <c r="L68" s="35"/>
      <c r="M68" s="35"/>
      <c r="N68" s="35"/>
      <c r="O68" s="35"/>
      <c r="P68" s="35"/>
      <c r="Q68" s="35"/>
      <c r="R68" s="35"/>
      <c r="S68" s="35"/>
      <c r="T68" s="35"/>
      <c r="U68" s="35"/>
      <c r="V68" s="35"/>
      <c r="W68" s="35"/>
      <c r="X68" s="35"/>
      <c r="Y68" s="35"/>
      <c r="Z68" s="35"/>
      <c r="AA68" s="89">
        <f t="shared" si="10"/>
        <v>0</v>
      </c>
      <c r="AB68" s="76"/>
      <c r="AD68" s="22"/>
    </row>
    <row r="69" spans="1:30" s="4" customFormat="1" ht="24.9" customHeight="1" thickTop="1" thickBot="1" x14ac:dyDescent="0.4">
      <c r="A69" s="15"/>
      <c r="B69" s="37">
        <v>3.26</v>
      </c>
      <c r="C69" s="158"/>
      <c r="D69" s="159"/>
      <c r="E69" s="35"/>
      <c r="F69" s="35"/>
      <c r="G69" s="35"/>
      <c r="H69" s="35"/>
      <c r="I69" s="35"/>
      <c r="J69" s="35"/>
      <c r="K69" s="35"/>
      <c r="L69" s="35"/>
      <c r="M69" s="35"/>
      <c r="N69" s="35"/>
      <c r="O69" s="35"/>
      <c r="P69" s="35"/>
      <c r="Q69" s="35"/>
      <c r="R69" s="35"/>
      <c r="S69" s="35"/>
      <c r="T69" s="35"/>
      <c r="U69" s="35"/>
      <c r="V69" s="35"/>
      <c r="W69" s="35"/>
      <c r="X69" s="35"/>
      <c r="Y69" s="35"/>
      <c r="Z69" s="35"/>
      <c r="AA69" s="89">
        <f t="shared" si="10"/>
        <v>0</v>
      </c>
      <c r="AB69" s="76"/>
      <c r="AD69" s="22"/>
    </row>
    <row r="70" spans="1:30" s="4" customFormat="1" ht="24.9" customHeight="1" thickTop="1" thickBot="1" x14ac:dyDescent="0.4">
      <c r="A70" s="15"/>
      <c r="B70" s="4">
        <v>3.27</v>
      </c>
      <c r="C70" s="158"/>
      <c r="D70" s="159"/>
      <c r="E70" s="35"/>
      <c r="F70" s="35"/>
      <c r="G70" s="35"/>
      <c r="H70" s="35"/>
      <c r="I70" s="35"/>
      <c r="J70" s="35"/>
      <c r="K70" s="35"/>
      <c r="L70" s="35"/>
      <c r="M70" s="35"/>
      <c r="N70" s="35"/>
      <c r="O70" s="35"/>
      <c r="P70" s="35"/>
      <c r="Q70" s="35"/>
      <c r="R70" s="35"/>
      <c r="S70" s="35"/>
      <c r="T70" s="35"/>
      <c r="U70" s="35"/>
      <c r="V70" s="35"/>
      <c r="W70" s="35"/>
      <c r="X70" s="35"/>
      <c r="Y70" s="35"/>
      <c r="Z70" s="35"/>
      <c r="AA70" s="89">
        <f t="shared" si="10"/>
        <v>0</v>
      </c>
      <c r="AB70" s="76"/>
      <c r="AD70" s="22"/>
    </row>
    <row r="71" spans="1:30" s="4" customFormat="1" ht="24.9" customHeight="1" thickTop="1" thickBot="1" x14ac:dyDescent="0.4">
      <c r="A71" s="15"/>
      <c r="B71" s="4">
        <v>3.28</v>
      </c>
      <c r="C71" s="19"/>
      <c r="D71" s="67"/>
      <c r="E71" s="35"/>
      <c r="F71" s="35"/>
      <c r="G71" s="35"/>
      <c r="H71" s="35"/>
      <c r="I71" s="35"/>
      <c r="J71" s="35"/>
      <c r="K71" s="35"/>
      <c r="L71" s="35"/>
      <c r="M71" s="35"/>
      <c r="N71" s="35"/>
      <c r="O71" s="35"/>
      <c r="P71" s="35"/>
      <c r="Q71" s="35"/>
      <c r="R71" s="35"/>
      <c r="S71" s="35"/>
      <c r="T71" s="35"/>
      <c r="U71" s="35"/>
      <c r="V71" s="35"/>
      <c r="W71" s="35"/>
      <c r="X71" s="35"/>
      <c r="Y71" s="35"/>
      <c r="Z71" s="35"/>
      <c r="AA71" s="89">
        <f t="shared" si="10"/>
        <v>0</v>
      </c>
      <c r="AB71" s="76"/>
      <c r="AD71" s="22"/>
    </row>
    <row r="72" spans="1:30" s="4" customFormat="1" ht="24.9" customHeight="1" thickTop="1" thickBot="1" x14ac:dyDescent="0.4">
      <c r="A72" s="15"/>
      <c r="B72" s="4">
        <v>3.29</v>
      </c>
      <c r="C72" s="160"/>
      <c r="D72" s="160"/>
      <c r="E72" s="35"/>
      <c r="F72" s="35"/>
      <c r="G72" s="35"/>
      <c r="H72" s="35"/>
      <c r="I72" s="35"/>
      <c r="J72" s="35"/>
      <c r="K72" s="35"/>
      <c r="L72" s="35"/>
      <c r="M72" s="35"/>
      <c r="N72" s="35"/>
      <c r="O72" s="35"/>
      <c r="P72" s="35"/>
      <c r="Q72" s="35"/>
      <c r="R72" s="35"/>
      <c r="S72" s="35"/>
      <c r="T72" s="35"/>
      <c r="U72" s="35"/>
      <c r="V72" s="35"/>
      <c r="W72" s="35"/>
      <c r="X72" s="35"/>
      <c r="Y72" s="35"/>
      <c r="Z72" s="35"/>
      <c r="AA72" s="89">
        <f t="shared" si="10"/>
        <v>0</v>
      </c>
      <c r="AB72" s="76"/>
      <c r="AD72" s="22"/>
    </row>
    <row r="73" spans="1:30" s="4" customFormat="1" ht="24.9" customHeight="1" thickTop="1" thickBot="1" x14ac:dyDescent="0.4">
      <c r="A73" s="15"/>
      <c r="B73" s="37">
        <v>3.3</v>
      </c>
      <c r="C73" s="160"/>
      <c r="D73" s="160"/>
      <c r="E73" s="35"/>
      <c r="F73" s="35"/>
      <c r="G73" s="35"/>
      <c r="H73" s="35"/>
      <c r="I73" s="35"/>
      <c r="J73" s="35"/>
      <c r="K73" s="35"/>
      <c r="L73" s="35"/>
      <c r="M73" s="35"/>
      <c r="N73" s="35"/>
      <c r="O73" s="35"/>
      <c r="P73" s="35"/>
      <c r="Q73" s="35"/>
      <c r="R73" s="35"/>
      <c r="S73" s="35"/>
      <c r="T73" s="35"/>
      <c r="U73" s="35"/>
      <c r="V73" s="35"/>
      <c r="W73" s="35"/>
      <c r="X73" s="35"/>
      <c r="Y73" s="35"/>
      <c r="Z73" s="35"/>
      <c r="AA73" s="89">
        <f t="shared" si="10"/>
        <v>0</v>
      </c>
      <c r="AB73" s="76"/>
      <c r="AD73" s="22"/>
    </row>
    <row r="74" spans="1:30" s="4" customFormat="1" ht="24.9" customHeight="1" thickTop="1" thickBot="1" x14ac:dyDescent="0.3">
      <c r="A74" s="15"/>
      <c r="B74" s="4">
        <v>3.31</v>
      </c>
      <c r="C74" s="161"/>
      <c r="D74" s="161"/>
      <c r="E74" s="35"/>
      <c r="F74" s="35"/>
      <c r="G74" s="35"/>
      <c r="H74" s="35"/>
      <c r="I74" s="35"/>
      <c r="J74" s="35"/>
      <c r="K74" s="35"/>
      <c r="L74" s="35"/>
      <c r="M74" s="35"/>
      <c r="N74" s="35"/>
      <c r="O74" s="35"/>
      <c r="P74" s="35"/>
      <c r="Q74" s="35"/>
      <c r="R74" s="35"/>
      <c r="S74" s="35"/>
      <c r="T74" s="35"/>
      <c r="U74" s="35"/>
      <c r="V74" s="35"/>
      <c r="W74" s="35"/>
      <c r="X74" s="35"/>
      <c r="Y74" s="35"/>
      <c r="Z74" s="35"/>
      <c r="AA74" s="89">
        <f t="shared" si="10"/>
        <v>0</v>
      </c>
      <c r="AB74" s="76"/>
      <c r="AD74" s="22"/>
    </row>
    <row r="75" spans="1:30" s="4" customFormat="1" ht="24.9" customHeight="1" thickTop="1" thickBot="1" x14ac:dyDescent="0.4">
      <c r="A75" s="15"/>
      <c r="B75" s="4">
        <v>3.32</v>
      </c>
      <c r="C75" s="160"/>
      <c r="D75" s="160"/>
      <c r="E75" s="35"/>
      <c r="F75" s="35"/>
      <c r="G75" s="35"/>
      <c r="H75" s="35"/>
      <c r="I75" s="35"/>
      <c r="J75" s="35"/>
      <c r="K75" s="35"/>
      <c r="L75" s="35"/>
      <c r="M75" s="35"/>
      <c r="N75" s="35"/>
      <c r="O75" s="35"/>
      <c r="P75" s="35"/>
      <c r="Q75" s="35"/>
      <c r="R75" s="35"/>
      <c r="S75" s="35"/>
      <c r="T75" s="35"/>
      <c r="U75" s="35"/>
      <c r="V75" s="35"/>
      <c r="W75" s="35"/>
      <c r="X75" s="35"/>
      <c r="Y75" s="35"/>
      <c r="Z75" s="35"/>
      <c r="AA75" s="89">
        <f t="shared" si="10"/>
        <v>0</v>
      </c>
      <c r="AB75" s="76"/>
      <c r="AD75" s="22"/>
    </row>
    <row r="76" spans="1:30" s="4" customFormat="1" ht="29.25" customHeight="1" thickTop="1" x14ac:dyDescent="0.35">
      <c r="A76" s="15"/>
      <c r="C76" s="181" t="s">
        <v>83</v>
      </c>
      <c r="D76" s="182"/>
      <c r="E76" s="82"/>
      <c r="F76" s="82"/>
      <c r="G76" s="82"/>
      <c r="H76" s="82"/>
      <c r="I76" s="82"/>
      <c r="J76" s="82"/>
      <c r="K76" s="82"/>
      <c r="L76" s="82"/>
      <c r="M76" s="82"/>
      <c r="N76" s="82"/>
      <c r="O76" s="82"/>
      <c r="P76" s="82"/>
      <c r="Q76" s="82"/>
      <c r="R76" s="82"/>
      <c r="S76" s="82"/>
      <c r="T76" s="82"/>
      <c r="U76" s="82"/>
      <c r="V76" s="82"/>
      <c r="W76" s="82"/>
      <c r="X76" s="82"/>
      <c r="Y76" s="82"/>
      <c r="Z76" s="82"/>
      <c r="AA76" s="83"/>
      <c r="AB76" s="76"/>
      <c r="AD76" s="22"/>
    </row>
    <row r="77" spans="1:30" s="4" customFormat="1" ht="29.25" customHeight="1" x14ac:dyDescent="0.35">
      <c r="A77" s="15"/>
      <c r="C77" s="68"/>
      <c r="D77" s="68"/>
      <c r="E77" s="38"/>
      <c r="F77" s="38"/>
      <c r="G77" s="38"/>
      <c r="H77" s="38"/>
      <c r="I77" s="38"/>
      <c r="J77" s="38"/>
      <c r="K77" s="38"/>
      <c r="L77" s="38"/>
      <c r="M77" s="38"/>
      <c r="N77" s="38"/>
      <c r="O77" s="38"/>
      <c r="P77" s="38"/>
      <c r="Q77" s="38"/>
      <c r="R77" s="38"/>
      <c r="S77" s="38"/>
      <c r="T77" s="38"/>
      <c r="U77" s="38"/>
      <c r="V77" s="38"/>
      <c r="W77" s="38"/>
      <c r="X77" s="38"/>
      <c r="Y77" s="38"/>
      <c r="Z77" s="38"/>
      <c r="AA77" s="38"/>
      <c r="AB77" s="39"/>
      <c r="AD77" s="22"/>
    </row>
    <row r="78" spans="1:30" s="4" customFormat="1" ht="19.5" customHeight="1" thickBot="1" x14ac:dyDescent="0.3">
      <c r="A78" s="15"/>
      <c r="C78" s="40"/>
      <c r="D78" s="40"/>
      <c r="E78" s="38"/>
      <c r="F78" s="38"/>
      <c r="G78" s="38"/>
      <c r="H78" s="38"/>
      <c r="I78" s="38"/>
      <c r="J78" s="38"/>
      <c r="K78" s="38"/>
      <c r="L78" s="38"/>
      <c r="M78" s="38"/>
      <c r="N78" s="38"/>
      <c r="O78" s="38"/>
      <c r="P78" s="38"/>
      <c r="Q78" s="38"/>
      <c r="R78" s="38"/>
      <c r="S78" s="38"/>
      <c r="T78" s="38"/>
      <c r="U78" s="38"/>
      <c r="V78" s="38"/>
      <c r="W78" s="38"/>
      <c r="X78" s="38"/>
      <c r="Y78" s="38"/>
      <c r="Z78" s="38"/>
      <c r="AA78" s="29"/>
      <c r="AB78" s="39"/>
      <c r="AD78" s="22"/>
    </row>
    <row r="79" spans="1:30" ht="19.5" customHeight="1" thickTop="1" thickBot="1" x14ac:dyDescent="0.3">
      <c r="A79" s="7" t="s">
        <v>50</v>
      </c>
      <c r="B79" s="4"/>
      <c r="C79" s="4"/>
      <c r="D79" s="4"/>
      <c r="E79" s="89">
        <f t="shared" ref="E79:Z79" si="11">SUM(E80:E82)</f>
        <v>0</v>
      </c>
      <c r="F79" s="89">
        <f t="shared" si="11"/>
        <v>0</v>
      </c>
      <c r="G79" s="89">
        <f t="shared" si="11"/>
        <v>0</v>
      </c>
      <c r="H79" s="89">
        <f t="shared" si="11"/>
        <v>0</v>
      </c>
      <c r="I79" s="89">
        <f t="shared" si="11"/>
        <v>0</v>
      </c>
      <c r="J79" s="89">
        <f t="shared" si="11"/>
        <v>0</v>
      </c>
      <c r="K79" s="89">
        <f t="shared" si="11"/>
        <v>0</v>
      </c>
      <c r="L79" s="89">
        <f t="shared" si="11"/>
        <v>0</v>
      </c>
      <c r="M79" s="89">
        <f t="shared" si="11"/>
        <v>0</v>
      </c>
      <c r="N79" s="89">
        <f t="shared" si="11"/>
        <v>0</v>
      </c>
      <c r="O79" s="89">
        <f t="shared" si="11"/>
        <v>0</v>
      </c>
      <c r="P79" s="89">
        <f t="shared" si="11"/>
        <v>0</v>
      </c>
      <c r="Q79" s="89">
        <f t="shared" si="11"/>
        <v>0</v>
      </c>
      <c r="R79" s="89">
        <f t="shared" si="11"/>
        <v>0</v>
      </c>
      <c r="S79" s="89">
        <f t="shared" si="11"/>
        <v>0</v>
      </c>
      <c r="T79" s="89">
        <f t="shared" si="11"/>
        <v>0</v>
      </c>
      <c r="U79" s="89">
        <f t="shared" si="11"/>
        <v>0</v>
      </c>
      <c r="V79" s="89">
        <f t="shared" si="11"/>
        <v>0</v>
      </c>
      <c r="W79" s="89">
        <f t="shared" si="11"/>
        <v>0</v>
      </c>
      <c r="X79" s="89">
        <f t="shared" si="11"/>
        <v>0</v>
      </c>
      <c r="Y79" s="89">
        <f t="shared" si="11"/>
        <v>0</v>
      </c>
      <c r="Z79" s="89">
        <f t="shared" si="11"/>
        <v>0</v>
      </c>
      <c r="AA79" s="89">
        <f>SUM(E79:Z79)</f>
        <v>0</v>
      </c>
      <c r="AB79" s="74">
        <f>SUM(AB80:AB82)</f>
        <v>0</v>
      </c>
      <c r="AD79" s="14">
        <f>SUM(AA80:AA82)-AA79</f>
        <v>0</v>
      </c>
    </row>
    <row r="80" spans="1:30" s="4" customFormat="1" ht="24.9" customHeight="1" thickTop="1" thickBot="1" x14ac:dyDescent="0.3">
      <c r="A80" s="15"/>
      <c r="B80" s="4">
        <v>4.0999999999999996</v>
      </c>
      <c r="C80" s="163" t="s">
        <v>40</v>
      </c>
      <c r="D80" s="164"/>
      <c r="E80" s="21"/>
      <c r="F80" s="21"/>
      <c r="G80" s="21"/>
      <c r="H80" s="21"/>
      <c r="I80" s="21"/>
      <c r="J80" s="21"/>
      <c r="K80" s="21"/>
      <c r="L80" s="21"/>
      <c r="M80" s="21"/>
      <c r="N80" s="21"/>
      <c r="O80" s="21"/>
      <c r="P80" s="21"/>
      <c r="Q80" s="21"/>
      <c r="R80" s="21"/>
      <c r="S80" s="21"/>
      <c r="T80" s="21"/>
      <c r="U80" s="21"/>
      <c r="V80" s="21"/>
      <c r="W80" s="21"/>
      <c r="X80" s="21"/>
      <c r="Y80" s="21"/>
      <c r="Z80" s="21"/>
      <c r="AA80" s="89">
        <f>SUM(E80:Z80)</f>
        <v>0</v>
      </c>
      <c r="AB80" s="80"/>
      <c r="AD80" s="22"/>
    </row>
    <row r="81" spans="1:30" s="4" customFormat="1" ht="42" customHeight="1" thickTop="1" thickBot="1" x14ac:dyDescent="0.3">
      <c r="A81" s="15"/>
      <c r="B81" s="4">
        <v>4.2</v>
      </c>
      <c r="C81" s="41" t="s">
        <v>41</v>
      </c>
      <c r="D81" s="69" t="s">
        <v>58</v>
      </c>
      <c r="E81" s="26"/>
      <c r="F81" s="26"/>
      <c r="G81" s="26"/>
      <c r="H81" s="26"/>
      <c r="I81" s="26"/>
      <c r="J81" s="26"/>
      <c r="K81" s="26"/>
      <c r="L81" s="26"/>
      <c r="M81" s="26"/>
      <c r="N81" s="26"/>
      <c r="O81" s="26"/>
      <c r="P81" s="26"/>
      <c r="Q81" s="26"/>
      <c r="R81" s="26"/>
      <c r="S81" s="26"/>
      <c r="T81" s="26"/>
      <c r="U81" s="26"/>
      <c r="V81" s="26"/>
      <c r="W81" s="26"/>
      <c r="X81" s="26"/>
      <c r="Y81" s="26"/>
      <c r="Z81" s="26"/>
      <c r="AA81" s="89">
        <f>SUM(E81:Z81)</f>
        <v>0</v>
      </c>
      <c r="AB81" s="76"/>
      <c r="AC81" s="28"/>
      <c r="AD81" s="22"/>
    </row>
    <row r="82" spans="1:30" s="4" customFormat="1" ht="24.9" customHeight="1" thickTop="1" thickBot="1" x14ac:dyDescent="0.3">
      <c r="A82" s="15"/>
      <c r="B82" s="4">
        <v>4.3</v>
      </c>
      <c r="C82" s="31"/>
      <c r="D82" s="25"/>
      <c r="E82" s="26"/>
      <c r="F82" s="26"/>
      <c r="G82" s="26"/>
      <c r="H82" s="26"/>
      <c r="I82" s="26"/>
      <c r="J82" s="26"/>
      <c r="K82" s="26"/>
      <c r="L82" s="26"/>
      <c r="M82" s="26"/>
      <c r="N82" s="26"/>
      <c r="O82" s="26"/>
      <c r="P82" s="26"/>
      <c r="Q82" s="26"/>
      <c r="R82" s="26"/>
      <c r="S82" s="26"/>
      <c r="T82" s="26"/>
      <c r="U82" s="26"/>
      <c r="V82" s="26"/>
      <c r="W82" s="26"/>
      <c r="X82" s="26"/>
      <c r="Y82" s="26"/>
      <c r="Z82" s="26"/>
      <c r="AA82" s="89">
        <f>SUM(E82:Z82)</f>
        <v>0</v>
      </c>
      <c r="AB82" s="76"/>
      <c r="AD82" s="22"/>
    </row>
    <row r="83" spans="1:30" s="4" customFormat="1" ht="19.5" customHeight="1" thickTop="1" thickBot="1" x14ac:dyDescent="0.3">
      <c r="A83" s="15"/>
      <c r="E83" s="38"/>
      <c r="F83" s="38"/>
      <c r="G83" s="38"/>
      <c r="H83" s="38"/>
      <c r="I83" s="38"/>
      <c r="J83" s="38"/>
      <c r="K83" s="38"/>
      <c r="L83" s="38"/>
      <c r="M83" s="38"/>
      <c r="N83" s="38"/>
      <c r="O83" s="38"/>
      <c r="P83" s="38"/>
      <c r="Q83" s="38"/>
      <c r="R83" s="38"/>
      <c r="S83" s="38"/>
      <c r="T83" s="38"/>
      <c r="U83" s="38"/>
      <c r="V83" s="38"/>
      <c r="W83" s="38"/>
      <c r="X83" s="38"/>
      <c r="Y83" s="38"/>
      <c r="Z83" s="38"/>
      <c r="AA83" s="42"/>
      <c r="AB83" s="39"/>
      <c r="AD83" s="22"/>
    </row>
    <row r="84" spans="1:30" ht="19.5" customHeight="1" thickTop="1" thickBot="1" x14ac:dyDescent="0.3">
      <c r="A84" s="7" t="s">
        <v>51</v>
      </c>
      <c r="B84" s="4"/>
      <c r="C84" s="4"/>
      <c r="D84" s="4"/>
      <c r="E84" s="89">
        <f>E86+E85</f>
        <v>0</v>
      </c>
      <c r="F84" s="89">
        <f t="shared" ref="F84:Z84" si="12">F86+F85</f>
        <v>0</v>
      </c>
      <c r="G84" s="89">
        <f t="shared" si="12"/>
        <v>0</v>
      </c>
      <c r="H84" s="89">
        <f t="shared" si="12"/>
        <v>0</v>
      </c>
      <c r="I84" s="89">
        <f t="shared" si="12"/>
        <v>0</v>
      </c>
      <c r="J84" s="89">
        <f t="shared" si="12"/>
        <v>0</v>
      </c>
      <c r="K84" s="89">
        <f t="shared" si="12"/>
        <v>0</v>
      </c>
      <c r="L84" s="89">
        <f t="shared" si="12"/>
        <v>0</v>
      </c>
      <c r="M84" s="89">
        <f t="shared" si="12"/>
        <v>0</v>
      </c>
      <c r="N84" s="89">
        <f t="shared" si="12"/>
        <v>0</v>
      </c>
      <c r="O84" s="89">
        <f t="shared" si="12"/>
        <v>0</v>
      </c>
      <c r="P84" s="89">
        <f t="shared" si="12"/>
        <v>0</v>
      </c>
      <c r="Q84" s="89">
        <f t="shared" si="12"/>
        <v>0</v>
      </c>
      <c r="R84" s="89">
        <f t="shared" si="12"/>
        <v>0</v>
      </c>
      <c r="S84" s="89">
        <f t="shared" si="12"/>
        <v>0</v>
      </c>
      <c r="T84" s="89">
        <f t="shared" si="12"/>
        <v>0</v>
      </c>
      <c r="U84" s="89">
        <f t="shared" si="12"/>
        <v>0</v>
      </c>
      <c r="V84" s="89">
        <f t="shared" si="12"/>
        <v>0</v>
      </c>
      <c r="W84" s="89">
        <f t="shared" si="12"/>
        <v>0</v>
      </c>
      <c r="X84" s="89">
        <f t="shared" si="12"/>
        <v>0</v>
      </c>
      <c r="Y84" s="89">
        <f t="shared" si="12"/>
        <v>0</v>
      </c>
      <c r="Z84" s="89">
        <f t="shared" si="12"/>
        <v>0</v>
      </c>
      <c r="AA84" s="89">
        <f>SUM(E84:Z84)</f>
        <v>0</v>
      </c>
      <c r="AB84" s="74">
        <f>SUM(AB85:AB86)</f>
        <v>0</v>
      </c>
      <c r="AD84" s="14">
        <f>SUM(AA85:AA86)-AA84</f>
        <v>0</v>
      </c>
    </row>
    <row r="85" spans="1:30" s="4" customFormat="1" ht="24.9" customHeight="1" thickTop="1" thickBot="1" x14ac:dyDescent="0.4">
      <c r="A85" s="15"/>
      <c r="B85" s="4">
        <v>5.0999999999999996</v>
      </c>
      <c r="C85" s="66" t="s">
        <v>96</v>
      </c>
      <c r="D85" s="43"/>
      <c r="E85" s="21"/>
      <c r="F85" s="21"/>
      <c r="G85" s="21"/>
      <c r="H85" s="21"/>
      <c r="I85" s="21"/>
      <c r="J85" s="21"/>
      <c r="K85" s="21"/>
      <c r="L85" s="21"/>
      <c r="M85" s="21"/>
      <c r="N85" s="21"/>
      <c r="O85" s="21"/>
      <c r="P85" s="21"/>
      <c r="Q85" s="21"/>
      <c r="R85" s="21"/>
      <c r="S85" s="21"/>
      <c r="T85" s="21"/>
      <c r="U85" s="21"/>
      <c r="V85" s="21"/>
      <c r="W85" s="21"/>
      <c r="X85" s="21"/>
      <c r="Y85" s="21"/>
      <c r="Z85" s="21"/>
      <c r="AA85" s="89">
        <f>SUM(E85:Z85)</f>
        <v>0</v>
      </c>
      <c r="AB85" s="80"/>
      <c r="AD85" s="22"/>
    </row>
    <row r="86" spans="1:30" s="4" customFormat="1" ht="24.9" customHeight="1" thickTop="1" thickBot="1" x14ac:dyDescent="0.3">
      <c r="A86" s="15"/>
      <c r="B86" s="4">
        <v>5.2</v>
      </c>
      <c r="C86" s="31"/>
      <c r="D86" s="25"/>
      <c r="E86" s="21"/>
      <c r="F86" s="21"/>
      <c r="G86" s="21"/>
      <c r="H86" s="21"/>
      <c r="I86" s="21"/>
      <c r="J86" s="21"/>
      <c r="K86" s="21"/>
      <c r="L86" s="21"/>
      <c r="M86" s="21"/>
      <c r="N86" s="21"/>
      <c r="O86" s="21"/>
      <c r="P86" s="21"/>
      <c r="Q86" s="21"/>
      <c r="R86" s="21"/>
      <c r="S86" s="21"/>
      <c r="T86" s="21"/>
      <c r="U86" s="21"/>
      <c r="V86" s="21"/>
      <c r="W86" s="21"/>
      <c r="X86" s="21"/>
      <c r="Y86" s="21"/>
      <c r="Z86" s="21"/>
      <c r="AA86" s="89">
        <f>SUM(E86:Z86)</f>
        <v>0</v>
      </c>
      <c r="AB86" s="80"/>
      <c r="AD86" s="22"/>
    </row>
    <row r="87" spans="1:30" ht="19.5" customHeight="1" thickTop="1" thickBot="1" x14ac:dyDescent="0.3">
      <c r="A87" s="15"/>
      <c r="B87" s="4"/>
      <c r="C87" s="4"/>
      <c r="D87" s="4"/>
      <c r="N87" s="29"/>
      <c r="O87" s="29"/>
      <c r="R87" s="29"/>
      <c r="S87" s="29"/>
      <c r="T87" s="29"/>
      <c r="U87" s="29"/>
      <c r="V87" s="29"/>
      <c r="W87" s="29"/>
      <c r="Z87" s="29"/>
      <c r="AB87" s="44"/>
    </row>
    <row r="88" spans="1:30" s="48" customFormat="1" ht="19.5" customHeight="1" thickTop="1" thickBot="1" x14ac:dyDescent="0.3">
      <c r="A88" s="45" t="s">
        <v>53</v>
      </c>
      <c r="B88" s="46"/>
      <c r="C88" s="46"/>
      <c r="D88" s="46"/>
      <c r="E88" s="89">
        <f t="shared" ref="E88:Z88" si="13">E11+E37+E43+E79+E84</f>
        <v>0</v>
      </c>
      <c r="F88" s="89">
        <f t="shared" si="13"/>
        <v>0</v>
      </c>
      <c r="G88" s="89">
        <f t="shared" si="13"/>
        <v>0</v>
      </c>
      <c r="H88" s="89">
        <f t="shared" si="13"/>
        <v>0</v>
      </c>
      <c r="I88" s="89">
        <f t="shared" si="13"/>
        <v>0</v>
      </c>
      <c r="J88" s="89">
        <f t="shared" si="13"/>
        <v>0</v>
      </c>
      <c r="K88" s="89">
        <f t="shared" si="13"/>
        <v>0</v>
      </c>
      <c r="L88" s="89">
        <f t="shared" si="13"/>
        <v>0</v>
      </c>
      <c r="M88" s="89">
        <f t="shared" si="13"/>
        <v>0</v>
      </c>
      <c r="N88" s="89">
        <f t="shared" si="13"/>
        <v>0</v>
      </c>
      <c r="O88" s="89">
        <f t="shared" si="13"/>
        <v>0</v>
      </c>
      <c r="P88" s="89">
        <f t="shared" si="13"/>
        <v>0</v>
      </c>
      <c r="Q88" s="89">
        <f t="shared" si="13"/>
        <v>0</v>
      </c>
      <c r="R88" s="89">
        <f t="shared" si="13"/>
        <v>0</v>
      </c>
      <c r="S88" s="89">
        <f t="shared" si="13"/>
        <v>0</v>
      </c>
      <c r="T88" s="89">
        <f t="shared" si="13"/>
        <v>0</v>
      </c>
      <c r="U88" s="89">
        <f t="shared" si="13"/>
        <v>0</v>
      </c>
      <c r="V88" s="89">
        <f t="shared" si="13"/>
        <v>0</v>
      </c>
      <c r="W88" s="89">
        <f t="shared" si="13"/>
        <v>0</v>
      </c>
      <c r="X88" s="89">
        <f t="shared" si="13"/>
        <v>0</v>
      </c>
      <c r="Y88" s="89">
        <f t="shared" si="13"/>
        <v>0</v>
      </c>
      <c r="Z88" s="89">
        <f t="shared" si="13"/>
        <v>0</v>
      </c>
      <c r="AA88" s="89">
        <f>SUM(E88:Z88)</f>
        <v>0</v>
      </c>
      <c r="AB88" s="84">
        <f>AB11+AB37+AB43+AB79+AB84</f>
        <v>0</v>
      </c>
      <c r="AD88" s="14">
        <f>AA88-(AA84+AA79+AA43+AA37+AA11)</f>
        <v>0</v>
      </c>
    </row>
    <row r="89" spans="1:30" ht="19.5" customHeight="1" thickTop="1" thickBot="1" x14ac:dyDescent="0.3">
      <c r="A89" s="7" t="s">
        <v>64</v>
      </c>
      <c r="B89" s="4"/>
      <c r="C89" s="4"/>
      <c r="D89" s="4"/>
      <c r="N89" s="29"/>
      <c r="O89" s="29"/>
      <c r="R89" s="29"/>
      <c r="S89" s="29"/>
      <c r="T89" s="29"/>
      <c r="U89" s="29"/>
      <c r="V89" s="29"/>
      <c r="W89" s="29"/>
      <c r="Z89" s="29"/>
      <c r="AB89" s="49"/>
    </row>
    <row r="90" spans="1:30" ht="19.5" customHeight="1" thickTop="1" thickBot="1" x14ac:dyDescent="0.3">
      <c r="A90" s="15"/>
      <c r="B90" s="4"/>
      <c r="C90" s="4"/>
      <c r="D90" s="4"/>
      <c r="E90" s="89">
        <f>SUM(E91:E92)</f>
        <v>0</v>
      </c>
      <c r="F90" s="89">
        <f t="shared" ref="F90:Z90" si="14">SUM(F91:F92)</f>
        <v>0</v>
      </c>
      <c r="G90" s="89">
        <f t="shared" si="14"/>
        <v>0</v>
      </c>
      <c r="H90" s="89">
        <f t="shared" si="14"/>
        <v>0</v>
      </c>
      <c r="I90" s="89">
        <f t="shared" si="14"/>
        <v>0</v>
      </c>
      <c r="J90" s="89">
        <f t="shared" si="14"/>
        <v>0</v>
      </c>
      <c r="K90" s="89">
        <f t="shared" si="14"/>
        <v>0</v>
      </c>
      <c r="L90" s="89">
        <f t="shared" si="14"/>
        <v>0</v>
      </c>
      <c r="M90" s="89">
        <f t="shared" si="14"/>
        <v>0</v>
      </c>
      <c r="N90" s="89">
        <f t="shared" si="14"/>
        <v>0</v>
      </c>
      <c r="O90" s="89">
        <f t="shared" si="14"/>
        <v>0</v>
      </c>
      <c r="P90" s="89">
        <f t="shared" si="14"/>
        <v>0</v>
      </c>
      <c r="Q90" s="89">
        <f t="shared" si="14"/>
        <v>0</v>
      </c>
      <c r="R90" s="89">
        <f t="shared" si="14"/>
        <v>0</v>
      </c>
      <c r="S90" s="89">
        <f t="shared" si="14"/>
        <v>0</v>
      </c>
      <c r="T90" s="89">
        <f t="shared" si="14"/>
        <v>0</v>
      </c>
      <c r="U90" s="89">
        <f t="shared" si="14"/>
        <v>0</v>
      </c>
      <c r="V90" s="89">
        <f t="shared" si="14"/>
        <v>0</v>
      </c>
      <c r="W90" s="89">
        <f t="shared" si="14"/>
        <v>0</v>
      </c>
      <c r="X90" s="89">
        <f t="shared" si="14"/>
        <v>0</v>
      </c>
      <c r="Y90" s="89">
        <f t="shared" si="14"/>
        <v>0</v>
      </c>
      <c r="Z90" s="89">
        <f t="shared" si="14"/>
        <v>0</v>
      </c>
      <c r="AA90" s="89">
        <f>SUM(E90:Z90)</f>
        <v>0</v>
      </c>
      <c r="AB90" s="74">
        <f>SUM(AB91:AB92)</f>
        <v>0</v>
      </c>
      <c r="AD90" s="14">
        <f>SUM(AA91:AA92)-AA90</f>
        <v>0</v>
      </c>
    </row>
    <row r="91" spans="1:30" s="4" customFormat="1" ht="24.9" customHeight="1" thickTop="1" thickBot="1" x14ac:dyDescent="0.3">
      <c r="A91" s="50"/>
      <c r="B91" s="4">
        <v>6.1</v>
      </c>
      <c r="C91" s="163" t="s">
        <v>67</v>
      </c>
      <c r="D91" s="180"/>
      <c r="E91" s="21"/>
      <c r="F91" s="21"/>
      <c r="G91" s="21"/>
      <c r="H91" s="21"/>
      <c r="I91" s="21"/>
      <c r="J91" s="21"/>
      <c r="K91" s="21"/>
      <c r="L91" s="21"/>
      <c r="M91" s="21"/>
      <c r="N91" s="21"/>
      <c r="O91" s="21"/>
      <c r="P91" s="21"/>
      <c r="Q91" s="21"/>
      <c r="R91" s="21"/>
      <c r="S91" s="21"/>
      <c r="T91" s="21"/>
      <c r="U91" s="21"/>
      <c r="V91" s="21"/>
      <c r="W91" s="21"/>
      <c r="X91" s="21"/>
      <c r="Y91" s="21"/>
      <c r="Z91" s="21"/>
      <c r="AA91" s="89">
        <f>SUM(E91:Z91)</f>
        <v>0</v>
      </c>
      <c r="AB91" s="85"/>
      <c r="AD91" s="22"/>
    </row>
    <row r="92" spans="1:30" s="4" customFormat="1" ht="24.9" customHeight="1" thickTop="1" thickBot="1" x14ac:dyDescent="0.3">
      <c r="A92" s="51"/>
      <c r="B92" s="4">
        <v>6.2</v>
      </c>
      <c r="C92" s="178" t="s">
        <v>77</v>
      </c>
      <c r="D92" s="179"/>
      <c r="E92" s="26">
        <f>E88*5%</f>
        <v>0</v>
      </c>
      <c r="F92" s="26">
        <f t="shared" ref="F92:Z92" si="15">F88*5%</f>
        <v>0</v>
      </c>
      <c r="G92" s="26">
        <f t="shared" si="15"/>
        <v>0</v>
      </c>
      <c r="H92" s="26">
        <f t="shared" si="15"/>
        <v>0</v>
      </c>
      <c r="I92" s="26">
        <f t="shared" si="15"/>
        <v>0</v>
      </c>
      <c r="J92" s="26">
        <f t="shared" si="15"/>
        <v>0</v>
      </c>
      <c r="K92" s="26">
        <f t="shared" si="15"/>
        <v>0</v>
      </c>
      <c r="L92" s="26">
        <f t="shared" si="15"/>
        <v>0</v>
      </c>
      <c r="M92" s="26">
        <f t="shared" si="15"/>
        <v>0</v>
      </c>
      <c r="N92" s="26">
        <f t="shared" si="15"/>
        <v>0</v>
      </c>
      <c r="O92" s="26">
        <f t="shared" si="15"/>
        <v>0</v>
      </c>
      <c r="P92" s="26">
        <f t="shared" si="15"/>
        <v>0</v>
      </c>
      <c r="Q92" s="26">
        <f t="shared" si="15"/>
        <v>0</v>
      </c>
      <c r="R92" s="26">
        <f t="shared" si="15"/>
        <v>0</v>
      </c>
      <c r="S92" s="26">
        <f t="shared" si="15"/>
        <v>0</v>
      </c>
      <c r="T92" s="26">
        <f t="shared" si="15"/>
        <v>0</v>
      </c>
      <c r="U92" s="26">
        <f t="shared" si="15"/>
        <v>0</v>
      </c>
      <c r="V92" s="26">
        <f t="shared" si="15"/>
        <v>0</v>
      </c>
      <c r="W92" s="26">
        <f t="shared" si="15"/>
        <v>0</v>
      </c>
      <c r="X92" s="26">
        <f t="shared" si="15"/>
        <v>0</v>
      </c>
      <c r="Y92" s="26">
        <f t="shared" si="15"/>
        <v>0</v>
      </c>
      <c r="Z92" s="26">
        <f t="shared" si="15"/>
        <v>0</v>
      </c>
      <c r="AA92" s="89">
        <f>SUM(E92:Z92)</f>
        <v>0</v>
      </c>
      <c r="AB92" s="76">
        <f>AB88*0.05</f>
        <v>0</v>
      </c>
      <c r="AD92" s="22"/>
    </row>
    <row r="93" spans="1:30" ht="19.5" customHeight="1" thickTop="1" x14ac:dyDescent="0.25">
      <c r="A93" s="15"/>
      <c r="B93" s="4"/>
      <c r="C93" s="52"/>
      <c r="D93" s="40"/>
      <c r="N93" s="29"/>
      <c r="O93" s="29"/>
      <c r="R93" s="29"/>
      <c r="S93" s="29"/>
      <c r="T93" s="29"/>
      <c r="U93" s="29"/>
      <c r="V93" s="29"/>
      <c r="W93" s="29"/>
      <c r="Z93" s="29"/>
      <c r="AB93" s="44"/>
    </row>
    <row r="94" spans="1:30" ht="19.5" customHeight="1" thickBot="1" x14ac:dyDescent="0.3">
      <c r="A94" s="50"/>
      <c r="B94" s="4"/>
      <c r="C94" s="4"/>
      <c r="D94" s="4"/>
      <c r="N94" s="29"/>
      <c r="O94" s="29"/>
      <c r="R94" s="29"/>
      <c r="S94" s="29"/>
      <c r="T94" s="29"/>
      <c r="U94" s="29"/>
      <c r="V94" s="29"/>
      <c r="W94" s="29"/>
      <c r="Z94" s="29"/>
      <c r="AB94" s="30"/>
    </row>
    <row r="95" spans="1:30" s="48" customFormat="1" ht="19.5" customHeight="1" thickTop="1" thickBot="1" x14ac:dyDescent="0.3">
      <c r="A95" s="45" t="s">
        <v>63</v>
      </c>
      <c r="B95" s="46"/>
      <c r="C95" s="46"/>
      <c r="D95" s="46"/>
      <c r="E95" s="89">
        <f>E90+E88</f>
        <v>0</v>
      </c>
      <c r="F95" s="89">
        <f t="shared" ref="F95:Z95" si="16">F90+F88</f>
        <v>0</v>
      </c>
      <c r="G95" s="89">
        <f t="shared" si="16"/>
        <v>0</v>
      </c>
      <c r="H95" s="89">
        <f t="shared" si="16"/>
        <v>0</v>
      </c>
      <c r="I95" s="89">
        <f t="shared" si="16"/>
        <v>0</v>
      </c>
      <c r="J95" s="89">
        <f t="shared" si="16"/>
        <v>0</v>
      </c>
      <c r="K95" s="89">
        <f t="shared" si="16"/>
        <v>0</v>
      </c>
      <c r="L95" s="89">
        <f t="shared" si="16"/>
        <v>0</v>
      </c>
      <c r="M95" s="89">
        <f t="shared" si="16"/>
        <v>0</v>
      </c>
      <c r="N95" s="89">
        <f t="shared" si="16"/>
        <v>0</v>
      </c>
      <c r="O95" s="89">
        <f t="shared" si="16"/>
        <v>0</v>
      </c>
      <c r="P95" s="89">
        <f t="shared" si="16"/>
        <v>0</v>
      </c>
      <c r="Q95" s="89">
        <f t="shared" si="16"/>
        <v>0</v>
      </c>
      <c r="R95" s="89">
        <f t="shared" si="16"/>
        <v>0</v>
      </c>
      <c r="S95" s="89">
        <f t="shared" si="16"/>
        <v>0</v>
      </c>
      <c r="T95" s="89">
        <f t="shared" si="16"/>
        <v>0</v>
      </c>
      <c r="U95" s="89">
        <f t="shared" si="16"/>
        <v>0</v>
      </c>
      <c r="V95" s="89">
        <f t="shared" si="16"/>
        <v>0</v>
      </c>
      <c r="W95" s="89">
        <f t="shared" si="16"/>
        <v>0</v>
      </c>
      <c r="X95" s="89">
        <f t="shared" si="16"/>
        <v>0</v>
      </c>
      <c r="Y95" s="89">
        <f t="shared" si="16"/>
        <v>0</v>
      </c>
      <c r="Z95" s="89">
        <f t="shared" si="16"/>
        <v>0</v>
      </c>
      <c r="AA95" s="89">
        <f>SUM(E95:Z95)</f>
        <v>0</v>
      </c>
      <c r="AB95" s="86">
        <f>AB90+AB88</f>
        <v>0</v>
      </c>
      <c r="AD95" s="14">
        <f>AA95-AA90+AA88</f>
        <v>0</v>
      </c>
    </row>
    <row r="96" spans="1:30" ht="19.5" customHeight="1" thickTop="1" thickBot="1" x14ac:dyDescent="0.3">
      <c r="A96" s="7" t="s">
        <v>65</v>
      </c>
      <c r="N96" s="29"/>
      <c r="O96" s="29"/>
      <c r="R96" s="29"/>
      <c r="S96" s="29"/>
      <c r="T96" s="29"/>
      <c r="U96" s="29"/>
      <c r="V96" s="29"/>
      <c r="W96" s="29"/>
      <c r="Z96" s="29"/>
      <c r="AB96" s="30"/>
    </row>
    <row r="97" spans="1:30" ht="54" customHeight="1" thickTop="1" thickBot="1" x14ac:dyDescent="0.3">
      <c r="A97" s="7"/>
      <c r="C97" s="176" t="s">
        <v>92</v>
      </c>
      <c r="D97" s="177"/>
      <c r="E97" s="33">
        <f>(E95/(100%-$E$3)-E95)</f>
        <v>0</v>
      </c>
      <c r="F97" s="33">
        <f t="shared" ref="F97:Z97" si="17">(F95/(100%-$E$3)-F95)</f>
        <v>0</v>
      </c>
      <c r="G97" s="33">
        <f t="shared" si="17"/>
        <v>0</v>
      </c>
      <c r="H97" s="33">
        <f t="shared" si="17"/>
        <v>0</v>
      </c>
      <c r="I97" s="33">
        <f t="shared" si="17"/>
        <v>0</v>
      </c>
      <c r="J97" s="33">
        <f t="shared" si="17"/>
        <v>0</v>
      </c>
      <c r="K97" s="33">
        <f t="shared" si="17"/>
        <v>0</v>
      </c>
      <c r="L97" s="33">
        <f t="shared" si="17"/>
        <v>0</v>
      </c>
      <c r="M97" s="33">
        <f t="shared" si="17"/>
        <v>0</v>
      </c>
      <c r="N97" s="33">
        <f t="shared" si="17"/>
        <v>0</v>
      </c>
      <c r="O97" s="33">
        <f t="shared" si="17"/>
        <v>0</v>
      </c>
      <c r="P97" s="33">
        <f t="shared" si="17"/>
        <v>0</v>
      </c>
      <c r="Q97" s="33">
        <f t="shared" si="17"/>
        <v>0</v>
      </c>
      <c r="R97" s="33">
        <f t="shared" si="17"/>
        <v>0</v>
      </c>
      <c r="S97" s="33">
        <f t="shared" si="17"/>
        <v>0</v>
      </c>
      <c r="T97" s="33">
        <f t="shared" si="17"/>
        <v>0</v>
      </c>
      <c r="U97" s="33">
        <f t="shared" si="17"/>
        <v>0</v>
      </c>
      <c r="V97" s="33">
        <f t="shared" si="17"/>
        <v>0</v>
      </c>
      <c r="W97" s="33">
        <f t="shared" si="17"/>
        <v>0</v>
      </c>
      <c r="X97" s="33">
        <f t="shared" si="17"/>
        <v>0</v>
      </c>
      <c r="Y97" s="33">
        <f t="shared" si="17"/>
        <v>0</v>
      </c>
      <c r="Z97" s="33">
        <f t="shared" si="17"/>
        <v>0</v>
      </c>
      <c r="AA97" s="89">
        <f>SUM(E97:Z97)</f>
        <v>0</v>
      </c>
      <c r="AB97" s="87">
        <f>(AB95/(100%-$E$3)-AB95)</f>
        <v>0</v>
      </c>
      <c r="AD97" s="14">
        <f>(AA95/0.83-AA95)-AA97</f>
        <v>0</v>
      </c>
    </row>
    <row r="98" spans="1:30" ht="19.5" customHeight="1" thickTop="1" thickBot="1" x14ac:dyDescent="0.3">
      <c r="A98" s="7"/>
      <c r="C98" s="3"/>
      <c r="N98" s="29"/>
      <c r="O98" s="29"/>
      <c r="R98" s="29"/>
      <c r="S98" s="29"/>
      <c r="T98" s="29"/>
      <c r="U98" s="29"/>
      <c r="V98" s="29"/>
      <c r="W98" s="29"/>
      <c r="Z98" s="29"/>
      <c r="AB98" s="30"/>
    </row>
    <row r="99" spans="1:30" s="48" customFormat="1" ht="19.5" customHeight="1" thickTop="1" thickBot="1" x14ac:dyDescent="0.3">
      <c r="A99" s="45" t="s">
        <v>52</v>
      </c>
      <c r="B99" s="53"/>
      <c r="C99" s="53"/>
      <c r="D99" s="53"/>
      <c r="E99" s="89">
        <f t="shared" ref="E99:Z99" si="18">E95+E97</f>
        <v>0</v>
      </c>
      <c r="F99" s="89">
        <f t="shared" si="18"/>
        <v>0</v>
      </c>
      <c r="G99" s="89">
        <f t="shared" si="18"/>
        <v>0</v>
      </c>
      <c r="H99" s="89">
        <f t="shared" si="18"/>
        <v>0</v>
      </c>
      <c r="I99" s="89">
        <f t="shared" si="18"/>
        <v>0</v>
      </c>
      <c r="J99" s="89">
        <f t="shared" si="18"/>
        <v>0</v>
      </c>
      <c r="K99" s="89">
        <f t="shared" si="18"/>
        <v>0</v>
      </c>
      <c r="L99" s="89">
        <f t="shared" si="18"/>
        <v>0</v>
      </c>
      <c r="M99" s="89">
        <f t="shared" si="18"/>
        <v>0</v>
      </c>
      <c r="N99" s="89">
        <f t="shared" si="18"/>
        <v>0</v>
      </c>
      <c r="O99" s="89">
        <f t="shared" si="18"/>
        <v>0</v>
      </c>
      <c r="P99" s="89">
        <f t="shared" si="18"/>
        <v>0</v>
      </c>
      <c r="Q99" s="89">
        <f t="shared" si="18"/>
        <v>0</v>
      </c>
      <c r="R99" s="89">
        <f t="shared" si="18"/>
        <v>0</v>
      </c>
      <c r="S99" s="89">
        <f t="shared" si="18"/>
        <v>0</v>
      </c>
      <c r="T99" s="89">
        <f t="shared" si="18"/>
        <v>0</v>
      </c>
      <c r="U99" s="89">
        <f t="shared" si="18"/>
        <v>0</v>
      </c>
      <c r="V99" s="89">
        <f t="shared" si="18"/>
        <v>0</v>
      </c>
      <c r="W99" s="89">
        <f t="shared" si="18"/>
        <v>0</v>
      </c>
      <c r="X99" s="89">
        <f t="shared" si="18"/>
        <v>0</v>
      </c>
      <c r="Y99" s="89">
        <f t="shared" si="18"/>
        <v>0</v>
      </c>
      <c r="Z99" s="89">
        <f t="shared" si="18"/>
        <v>0</v>
      </c>
      <c r="AA99" s="89">
        <f>SUM(E99:Z99)</f>
        <v>0</v>
      </c>
      <c r="AB99" s="86">
        <f>AB95+AB97</f>
        <v>0</v>
      </c>
      <c r="AD99" s="54">
        <f>AA97+AA95-AA99</f>
        <v>0</v>
      </c>
    </row>
    <row r="100" spans="1:30" s="56" customFormat="1" ht="19.5" customHeight="1" thickTop="1" x14ac:dyDescent="0.25">
      <c r="A100" s="55" t="s">
        <v>60</v>
      </c>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7"/>
      <c r="AD100" s="54"/>
    </row>
    <row r="101" spans="1:30" s="56" customFormat="1" ht="19.5" customHeight="1" x14ac:dyDescent="0.25">
      <c r="A101" s="58" t="s">
        <v>59</v>
      </c>
      <c r="E101" s="54">
        <f>E99-E100</f>
        <v>0</v>
      </c>
      <c r="F101" s="54">
        <f t="shared" ref="F101:AA101" si="19">F99-F100</f>
        <v>0</v>
      </c>
      <c r="G101" s="54">
        <f t="shared" si="19"/>
        <v>0</v>
      </c>
      <c r="H101" s="54">
        <f t="shared" si="19"/>
        <v>0</v>
      </c>
      <c r="I101" s="54">
        <f t="shared" si="19"/>
        <v>0</v>
      </c>
      <c r="J101" s="54">
        <f t="shared" si="19"/>
        <v>0</v>
      </c>
      <c r="K101" s="54">
        <f t="shared" si="19"/>
        <v>0</v>
      </c>
      <c r="L101" s="54">
        <f t="shared" si="19"/>
        <v>0</v>
      </c>
      <c r="M101" s="54">
        <f t="shared" si="19"/>
        <v>0</v>
      </c>
      <c r="N101" s="54">
        <f t="shared" si="19"/>
        <v>0</v>
      </c>
      <c r="O101" s="54">
        <f t="shared" si="19"/>
        <v>0</v>
      </c>
      <c r="P101" s="54">
        <f t="shared" si="19"/>
        <v>0</v>
      </c>
      <c r="Q101" s="54">
        <f t="shared" si="19"/>
        <v>0</v>
      </c>
      <c r="R101" s="54">
        <f t="shared" si="19"/>
        <v>0</v>
      </c>
      <c r="S101" s="54">
        <f t="shared" si="19"/>
        <v>0</v>
      </c>
      <c r="T101" s="54">
        <f t="shared" si="19"/>
        <v>0</v>
      </c>
      <c r="U101" s="54">
        <f t="shared" si="19"/>
        <v>0</v>
      </c>
      <c r="V101" s="54">
        <f t="shared" si="19"/>
        <v>0</v>
      </c>
      <c r="W101" s="54">
        <f t="shared" si="19"/>
        <v>0</v>
      </c>
      <c r="X101" s="54">
        <f t="shared" si="19"/>
        <v>0</v>
      </c>
      <c r="Y101" s="54">
        <f t="shared" si="19"/>
        <v>0</v>
      </c>
      <c r="Z101" s="54">
        <f t="shared" si="19"/>
        <v>0</v>
      </c>
      <c r="AA101" s="54">
        <f t="shared" si="19"/>
        <v>0</v>
      </c>
      <c r="AB101" s="57">
        <f>AB99-AB100</f>
        <v>0</v>
      </c>
      <c r="AD101" s="54"/>
    </row>
    <row r="102" spans="1:30" ht="19.5" customHeight="1" thickBot="1" x14ac:dyDescent="0.3">
      <c r="A102" s="7" t="s">
        <v>66</v>
      </c>
      <c r="N102" s="29"/>
      <c r="O102" s="29"/>
      <c r="R102" s="29"/>
      <c r="S102" s="29"/>
      <c r="T102" s="29"/>
      <c r="U102" s="29"/>
      <c r="V102" s="29"/>
      <c r="W102" s="29"/>
      <c r="Z102" s="29"/>
      <c r="AB102" s="30"/>
    </row>
    <row r="103" spans="1:30" ht="19.5" customHeight="1" thickTop="1" thickBot="1" x14ac:dyDescent="0.3">
      <c r="A103" s="7"/>
      <c r="C103" s="59" t="s">
        <v>91</v>
      </c>
      <c r="D103" s="60"/>
      <c r="E103" s="33">
        <f>(E99*1.15)-E99</f>
        <v>0</v>
      </c>
      <c r="F103" s="33">
        <f t="shared" ref="F103:Z103" si="20">(F99*1.15)-F99</f>
        <v>0</v>
      </c>
      <c r="G103" s="33">
        <f t="shared" si="20"/>
        <v>0</v>
      </c>
      <c r="H103" s="33">
        <f t="shared" si="20"/>
        <v>0</v>
      </c>
      <c r="I103" s="33">
        <f t="shared" si="20"/>
        <v>0</v>
      </c>
      <c r="J103" s="33">
        <f t="shared" si="20"/>
        <v>0</v>
      </c>
      <c r="K103" s="33">
        <f t="shared" si="20"/>
        <v>0</v>
      </c>
      <c r="L103" s="33">
        <f t="shared" si="20"/>
        <v>0</v>
      </c>
      <c r="M103" s="33">
        <f t="shared" si="20"/>
        <v>0</v>
      </c>
      <c r="N103" s="33">
        <f t="shared" si="20"/>
        <v>0</v>
      </c>
      <c r="O103" s="33">
        <f t="shared" si="20"/>
        <v>0</v>
      </c>
      <c r="P103" s="33">
        <f t="shared" si="20"/>
        <v>0</v>
      </c>
      <c r="Q103" s="33">
        <f t="shared" si="20"/>
        <v>0</v>
      </c>
      <c r="R103" s="33">
        <f t="shared" si="20"/>
        <v>0</v>
      </c>
      <c r="S103" s="33">
        <f t="shared" si="20"/>
        <v>0</v>
      </c>
      <c r="T103" s="33">
        <f t="shared" si="20"/>
        <v>0</v>
      </c>
      <c r="U103" s="33">
        <f t="shared" si="20"/>
        <v>0</v>
      </c>
      <c r="V103" s="33">
        <f t="shared" si="20"/>
        <v>0</v>
      </c>
      <c r="W103" s="33">
        <f t="shared" si="20"/>
        <v>0</v>
      </c>
      <c r="X103" s="33">
        <f t="shared" si="20"/>
        <v>0</v>
      </c>
      <c r="Y103" s="33">
        <f t="shared" si="20"/>
        <v>0</v>
      </c>
      <c r="Z103" s="33">
        <f t="shared" si="20"/>
        <v>0</v>
      </c>
      <c r="AA103" s="89">
        <f>SUM(E103:Z103)</f>
        <v>0</v>
      </c>
      <c r="AB103" s="87">
        <f>(AB99*1.15)-AB99</f>
        <v>0</v>
      </c>
      <c r="AD103" s="14">
        <f>(AA99*1.14-AA99)-AA103</f>
        <v>0</v>
      </c>
    </row>
    <row r="104" spans="1:30" ht="19.5" customHeight="1" thickTop="1" thickBot="1" x14ac:dyDescent="0.3">
      <c r="A104" s="7"/>
      <c r="C104" s="3"/>
      <c r="N104" s="29"/>
      <c r="O104" s="29"/>
      <c r="R104" s="29"/>
      <c r="S104" s="29"/>
      <c r="T104" s="29"/>
      <c r="U104" s="29"/>
      <c r="V104" s="29"/>
      <c r="W104" s="29"/>
      <c r="Z104" s="29"/>
      <c r="AB104" s="44"/>
    </row>
    <row r="105" spans="1:30" s="48" customFormat="1" ht="19.5" customHeight="1" thickTop="1" thickBot="1" x14ac:dyDescent="0.3">
      <c r="A105" s="61" t="s">
        <v>48</v>
      </c>
      <c r="B105" s="62"/>
      <c r="C105" s="62"/>
      <c r="D105" s="62"/>
      <c r="E105" s="89">
        <f t="shared" ref="E105:AB105" si="21">E103+E99</f>
        <v>0</v>
      </c>
      <c r="F105" s="89">
        <f t="shared" si="21"/>
        <v>0</v>
      </c>
      <c r="G105" s="89">
        <f t="shared" si="21"/>
        <v>0</v>
      </c>
      <c r="H105" s="89">
        <f t="shared" si="21"/>
        <v>0</v>
      </c>
      <c r="I105" s="89">
        <f t="shared" si="21"/>
        <v>0</v>
      </c>
      <c r="J105" s="89">
        <f t="shared" si="21"/>
        <v>0</v>
      </c>
      <c r="K105" s="89">
        <f t="shared" si="21"/>
        <v>0</v>
      </c>
      <c r="L105" s="89">
        <f t="shared" si="21"/>
        <v>0</v>
      </c>
      <c r="M105" s="89">
        <f t="shared" si="21"/>
        <v>0</v>
      </c>
      <c r="N105" s="89">
        <f t="shared" si="21"/>
        <v>0</v>
      </c>
      <c r="O105" s="89">
        <f t="shared" si="21"/>
        <v>0</v>
      </c>
      <c r="P105" s="89">
        <f t="shared" si="21"/>
        <v>0</v>
      </c>
      <c r="Q105" s="89">
        <f t="shared" si="21"/>
        <v>0</v>
      </c>
      <c r="R105" s="89">
        <f t="shared" si="21"/>
        <v>0</v>
      </c>
      <c r="S105" s="89">
        <f t="shared" si="21"/>
        <v>0</v>
      </c>
      <c r="T105" s="89">
        <f t="shared" si="21"/>
        <v>0</v>
      </c>
      <c r="U105" s="89">
        <f t="shared" si="21"/>
        <v>0</v>
      </c>
      <c r="V105" s="89">
        <f t="shared" si="21"/>
        <v>0</v>
      </c>
      <c r="W105" s="89">
        <f t="shared" si="21"/>
        <v>0</v>
      </c>
      <c r="X105" s="89">
        <f t="shared" si="21"/>
        <v>0</v>
      </c>
      <c r="Y105" s="89">
        <f t="shared" si="21"/>
        <v>0</v>
      </c>
      <c r="Z105" s="89">
        <f t="shared" si="21"/>
        <v>0</v>
      </c>
      <c r="AA105" s="89">
        <f>SUM(E105:Z105)</f>
        <v>0</v>
      </c>
      <c r="AB105" s="88">
        <f t="shared" si="21"/>
        <v>0</v>
      </c>
      <c r="AD105" s="54">
        <f>AA99+AA103-AA105</f>
        <v>0</v>
      </c>
    </row>
    <row r="106" spans="1:30" ht="19.5" customHeight="1" x14ac:dyDescent="0.25">
      <c r="A106" s="48"/>
    </row>
    <row r="107" spans="1:30" ht="19.5" customHeight="1" x14ac:dyDescent="0.25">
      <c r="A107" s="48" t="s">
        <v>46</v>
      </c>
      <c r="E107" s="63"/>
    </row>
    <row r="108" spans="1:30" ht="19.5" customHeight="1" x14ac:dyDescent="0.25">
      <c r="A108" s="48"/>
    </row>
    <row r="109" spans="1:30" ht="19.5" customHeight="1" thickBot="1" x14ac:dyDescent="0.3">
      <c r="A109" s="48" t="s">
        <v>62</v>
      </c>
      <c r="E109" s="64">
        <f>AB105</f>
        <v>0</v>
      </c>
    </row>
    <row r="110" spans="1:30" ht="19.5" customHeight="1" thickBot="1" x14ac:dyDescent="0.3">
      <c r="A110" s="48" t="s">
        <v>44</v>
      </c>
      <c r="E110" s="47">
        <f>(E107*AA105)+E109</f>
        <v>0</v>
      </c>
      <c r="F110" s="65"/>
      <c r="G110" s="65"/>
      <c r="H110" s="65"/>
      <c r="I110" s="65"/>
      <c r="J110" s="65"/>
      <c r="K110" s="65"/>
      <c r="L110" s="65"/>
      <c r="M110" s="65"/>
    </row>
    <row r="111" spans="1:30" x14ac:dyDescent="0.25">
      <c r="A111" s="48"/>
    </row>
    <row r="112" spans="1:30" x14ac:dyDescent="0.25">
      <c r="A112" s="48"/>
    </row>
    <row r="114" spans="1:1" x14ac:dyDescent="0.25">
      <c r="A114" s="48"/>
    </row>
    <row r="115" spans="1:1" x14ac:dyDescent="0.25">
      <c r="A115" s="48"/>
    </row>
    <row r="116" spans="1:1" x14ac:dyDescent="0.25">
      <c r="A116" s="48"/>
    </row>
    <row r="117" spans="1:1" x14ac:dyDescent="0.25">
      <c r="A117" s="48"/>
    </row>
    <row r="118" spans="1:1" x14ac:dyDescent="0.25">
      <c r="A118" s="48"/>
    </row>
    <row r="119" spans="1:1" x14ac:dyDescent="0.25">
      <c r="A119" s="48"/>
    </row>
    <row r="120" spans="1:1" x14ac:dyDescent="0.25">
      <c r="A120" s="48"/>
    </row>
    <row r="121" spans="1:1" x14ac:dyDescent="0.25">
      <c r="A121" s="48"/>
    </row>
    <row r="122" spans="1:1" x14ac:dyDescent="0.25">
      <c r="A122" s="48"/>
    </row>
    <row r="123" spans="1:1" x14ac:dyDescent="0.25">
      <c r="A123" s="48"/>
    </row>
    <row r="124" spans="1:1" x14ac:dyDescent="0.25">
      <c r="A124" s="48"/>
    </row>
    <row r="125" spans="1:1" x14ac:dyDescent="0.25">
      <c r="A125" s="48"/>
    </row>
    <row r="126" spans="1:1" x14ac:dyDescent="0.25">
      <c r="A126" s="48"/>
    </row>
    <row r="127" spans="1:1" x14ac:dyDescent="0.25">
      <c r="A127" s="48"/>
    </row>
    <row r="128" spans="1:1"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2">
    <mergeCell ref="A25:B25"/>
    <mergeCell ref="A26:B26"/>
    <mergeCell ref="A27:B27"/>
    <mergeCell ref="A31:B31"/>
    <mergeCell ref="A20:B20"/>
    <mergeCell ref="A21:B21"/>
    <mergeCell ref="A22:B22"/>
    <mergeCell ref="A23:B23"/>
    <mergeCell ref="A24:B24"/>
    <mergeCell ref="A14:B14"/>
    <mergeCell ref="A16:B16"/>
    <mergeCell ref="A17:B17"/>
    <mergeCell ref="A18:B18"/>
    <mergeCell ref="A19:B19"/>
    <mergeCell ref="C59:D59"/>
    <mergeCell ref="C97:D97"/>
    <mergeCell ref="A5:B5"/>
    <mergeCell ref="C73:D73"/>
    <mergeCell ref="C92:D92"/>
    <mergeCell ref="C91:D91"/>
    <mergeCell ref="C61:D61"/>
    <mergeCell ref="C74:D74"/>
    <mergeCell ref="C75:D75"/>
    <mergeCell ref="C66:D66"/>
    <mergeCell ref="C72:D72"/>
    <mergeCell ref="C63:D63"/>
    <mergeCell ref="C67:D67"/>
    <mergeCell ref="C69:D69"/>
    <mergeCell ref="C76:D76"/>
    <mergeCell ref="C70:D70"/>
    <mergeCell ref="C80:D80"/>
    <mergeCell ref="C62:D62"/>
    <mergeCell ref="A1:AA1"/>
    <mergeCell ref="A10:D10"/>
    <mergeCell ref="C44:D44"/>
    <mergeCell ref="C46:D46"/>
    <mergeCell ref="C47:D47"/>
    <mergeCell ref="A30:B30"/>
    <mergeCell ref="A13:B13"/>
    <mergeCell ref="A15:B15"/>
    <mergeCell ref="A28:B28"/>
    <mergeCell ref="A29:B29"/>
    <mergeCell ref="A2:B2"/>
    <mergeCell ref="A3:B3"/>
    <mergeCell ref="A4:B4"/>
    <mergeCell ref="C57:D57"/>
    <mergeCell ref="C58:D58"/>
    <mergeCell ref="C49:D49"/>
    <mergeCell ref="C54:D54"/>
    <mergeCell ref="C55:D55"/>
    <mergeCell ref="C56:D56"/>
    <mergeCell ref="C52:D52"/>
  </mergeCells>
  <phoneticPr fontId="10" type="noConversion"/>
  <dataValidations disablePrompts="1" count="1">
    <dataValidation type="list" allowBlank="1" showInputMessage="1" showErrorMessage="1" sqref="C5" xr:uid="{00000000-0002-0000-0100-000000000000}">
      <formula1>FACULTY</formula1>
    </dataValidation>
  </dataValidations>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BBCDA86-9DD8-41CD-8C30-085BDB9D2FF6}">
          <x14:formula1>
            <xm:f>'Basic Remuneration levels 2025'!$B$5:$B$24</xm:f>
          </x14:formula1>
          <xm:sqref>C13:C31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workbookViewId="0">
      <selection activeCell="M4" sqref="M4"/>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6" customFormat="1" ht="12.5" customHeight="1" x14ac:dyDescent="0.35">
      <c r="A1" s="124" t="s">
        <v>106</v>
      </c>
      <c r="B1" s="125"/>
      <c r="C1" s="125"/>
      <c r="D1" s="125"/>
      <c r="E1" s="125"/>
      <c r="F1" s="125"/>
      <c r="G1" s="125"/>
      <c r="H1" s="125"/>
      <c r="I1" s="125"/>
      <c r="J1" s="125"/>
      <c r="K1" s="125"/>
      <c r="L1" s="125"/>
      <c r="M1" s="125"/>
      <c r="N1" s="125"/>
      <c r="O1" s="125"/>
      <c r="P1"/>
    </row>
    <row r="2" spans="1:16" s="126" customFormat="1" ht="13.5" thickBot="1" x14ac:dyDescent="0.35">
      <c r="A2"/>
      <c r="B2" s="127"/>
      <c r="C2"/>
      <c r="D2"/>
      <c r="E2"/>
      <c r="F2"/>
      <c r="G2"/>
      <c r="H2"/>
      <c r="I2"/>
      <c r="J2"/>
      <c r="K2"/>
      <c r="L2"/>
      <c r="M2"/>
      <c r="N2"/>
      <c r="O2"/>
      <c r="P2"/>
    </row>
    <row r="3" spans="1:16" s="126" customFormat="1" ht="13" x14ac:dyDescent="0.3">
      <c r="A3"/>
      <c r="B3" s="185" t="s">
        <v>107</v>
      </c>
      <c r="C3" s="186"/>
      <c r="D3" s="186"/>
      <c r="E3" s="186"/>
      <c r="F3" s="186"/>
      <c r="G3" s="186"/>
      <c r="H3" s="186"/>
      <c r="I3" s="186"/>
      <c r="J3" s="186"/>
      <c r="K3" s="186"/>
      <c r="L3" s="187"/>
      <c r="M3" s="128">
        <v>2025</v>
      </c>
      <c r="N3" s="129">
        <f>M3+1</f>
        <v>2026</v>
      </c>
      <c r="O3" s="130">
        <f>N3+1</f>
        <v>2027</v>
      </c>
      <c r="P3"/>
    </row>
    <row r="4" spans="1:16" s="139" customFormat="1" ht="37.5" customHeight="1" x14ac:dyDescent="0.25">
      <c r="A4" s="131" t="s">
        <v>97</v>
      </c>
      <c r="B4" s="132" t="s">
        <v>6</v>
      </c>
      <c r="C4" s="133" t="s">
        <v>7</v>
      </c>
      <c r="D4" s="134" t="s">
        <v>8</v>
      </c>
      <c r="E4" s="133" t="s">
        <v>9</v>
      </c>
      <c r="F4" s="133" t="s">
        <v>10</v>
      </c>
      <c r="G4" s="133" t="s">
        <v>11</v>
      </c>
      <c r="H4" s="133" t="s">
        <v>12</v>
      </c>
      <c r="I4" s="133" t="s">
        <v>13</v>
      </c>
      <c r="J4" s="133" t="s">
        <v>14</v>
      </c>
      <c r="K4" s="133" t="s">
        <v>15</v>
      </c>
      <c r="L4" s="134" t="s">
        <v>16</v>
      </c>
      <c r="M4" s="135" t="s">
        <v>17</v>
      </c>
      <c r="N4" s="136" t="s">
        <v>98</v>
      </c>
      <c r="O4" s="137" t="s">
        <v>98</v>
      </c>
      <c r="P4" s="138"/>
    </row>
    <row r="5" spans="1:16" s="126" customFormat="1" ht="15" customHeight="1" x14ac:dyDescent="0.35">
      <c r="A5" s="188" t="s">
        <v>75</v>
      </c>
      <c r="B5" s="140" t="s">
        <v>99</v>
      </c>
      <c r="C5" s="194">
        <v>590557</v>
      </c>
      <c r="D5" s="194">
        <f>C5*1.25</f>
        <v>738196.25</v>
      </c>
      <c r="E5" s="141"/>
      <c r="F5" s="141"/>
      <c r="G5" s="141"/>
      <c r="H5" s="141"/>
      <c r="I5" s="141"/>
      <c r="J5" s="141"/>
      <c r="K5" s="141"/>
      <c r="L5" s="142">
        <v>1950</v>
      </c>
      <c r="M5" s="143">
        <f t="shared" ref="M5:M10" si="0">C5/L5</f>
        <v>302.84974358974358</v>
      </c>
      <c r="N5" s="144">
        <f t="shared" ref="N5:O10" si="1">M5*1.06</f>
        <v>321.02072820512819</v>
      </c>
      <c r="O5" s="145">
        <f t="shared" si="1"/>
        <v>340.28197189743588</v>
      </c>
      <c r="P5"/>
    </row>
    <row r="6" spans="1:16" s="126" customFormat="1" ht="14.5" x14ac:dyDescent="0.35">
      <c r="A6" s="189"/>
      <c r="B6" s="140" t="s">
        <v>100</v>
      </c>
      <c r="C6" s="194">
        <v>882015</v>
      </c>
      <c r="D6" s="194">
        <f t="shared" ref="D6:D24" si="2">C6*1.25</f>
        <v>1102518.75</v>
      </c>
      <c r="E6" s="141"/>
      <c r="F6" s="141"/>
      <c r="G6" s="141"/>
      <c r="H6" s="141"/>
      <c r="I6" s="141"/>
      <c r="J6" s="141"/>
      <c r="K6" s="141"/>
      <c r="L6" s="142">
        <v>1950</v>
      </c>
      <c r="M6" s="143">
        <f t="shared" si="0"/>
        <v>452.31538461538463</v>
      </c>
      <c r="N6" s="144">
        <f t="shared" si="1"/>
        <v>479.45430769230774</v>
      </c>
      <c r="O6" s="145">
        <f t="shared" si="1"/>
        <v>508.22156615384625</v>
      </c>
      <c r="P6"/>
    </row>
    <row r="7" spans="1:16" s="126" customFormat="1" ht="14.5" x14ac:dyDescent="0.35">
      <c r="A7" s="189"/>
      <c r="B7" s="140" t="s">
        <v>101</v>
      </c>
      <c r="C7" s="194">
        <v>1116049</v>
      </c>
      <c r="D7" s="194">
        <f t="shared" si="2"/>
        <v>1395061.25</v>
      </c>
      <c r="E7" s="141"/>
      <c r="F7" s="141"/>
      <c r="G7" s="141"/>
      <c r="H7" s="141"/>
      <c r="I7" s="141"/>
      <c r="J7" s="141"/>
      <c r="K7" s="141"/>
      <c r="L7" s="142">
        <v>1950</v>
      </c>
      <c r="M7" s="143">
        <f t="shared" si="0"/>
        <v>572.33282051282049</v>
      </c>
      <c r="N7" s="144">
        <f t="shared" si="1"/>
        <v>606.67278974358976</v>
      </c>
      <c r="O7" s="145">
        <f t="shared" si="1"/>
        <v>643.07315712820514</v>
      </c>
      <c r="P7"/>
    </row>
    <row r="8" spans="1:16" s="126" customFormat="1" ht="14.5" x14ac:dyDescent="0.35">
      <c r="A8" s="189"/>
      <c r="B8" s="140" t="s">
        <v>102</v>
      </c>
      <c r="C8" s="194">
        <v>1343280</v>
      </c>
      <c r="D8" s="194">
        <f t="shared" si="2"/>
        <v>1679100</v>
      </c>
      <c r="E8" s="141"/>
      <c r="F8" s="141"/>
      <c r="G8" s="141"/>
      <c r="H8" s="141"/>
      <c r="I8" s="141"/>
      <c r="J8" s="141"/>
      <c r="K8" s="141"/>
      <c r="L8" s="142">
        <v>1950</v>
      </c>
      <c r="M8" s="143">
        <f t="shared" si="0"/>
        <v>688.86153846153843</v>
      </c>
      <c r="N8" s="144">
        <f t="shared" si="1"/>
        <v>730.19323076923081</v>
      </c>
      <c r="O8" s="145">
        <f t="shared" si="1"/>
        <v>774.00482461538468</v>
      </c>
      <c r="P8"/>
    </row>
    <row r="9" spans="1:16" s="126" customFormat="1" ht="14.5" x14ac:dyDescent="0.35">
      <c r="A9" s="189"/>
      <c r="B9" s="140" t="s">
        <v>103</v>
      </c>
      <c r="C9" s="194">
        <v>1673796</v>
      </c>
      <c r="D9" s="194">
        <f t="shared" si="2"/>
        <v>2092245</v>
      </c>
      <c r="E9" s="141"/>
      <c r="F9" s="141"/>
      <c r="G9" s="141"/>
      <c r="H9" s="141"/>
      <c r="I9" s="141"/>
      <c r="J9" s="141"/>
      <c r="K9" s="141"/>
      <c r="L9" s="142">
        <v>1950</v>
      </c>
      <c r="M9" s="143">
        <f t="shared" si="0"/>
        <v>858.35692307692307</v>
      </c>
      <c r="N9" s="144">
        <f t="shared" si="1"/>
        <v>909.85833846153855</v>
      </c>
      <c r="O9" s="145">
        <f t="shared" si="1"/>
        <v>964.44983876923095</v>
      </c>
      <c r="P9" s="146"/>
    </row>
    <row r="10" spans="1:16" s="126" customFormat="1" ht="14.5" x14ac:dyDescent="0.35">
      <c r="A10" s="190"/>
      <c r="B10" s="140" t="s">
        <v>104</v>
      </c>
      <c r="C10" s="195">
        <v>1706384</v>
      </c>
      <c r="D10" s="194">
        <f t="shared" si="2"/>
        <v>2132980</v>
      </c>
      <c r="E10" s="141"/>
      <c r="F10" s="141"/>
      <c r="G10" s="141"/>
      <c r="H10" s="141"/>
      <c r="I10" s="141"/>
      <c r="J10" s="141"/>
      <c r="K10" s="141"/>
      <c r="L10" s="142">
        <v>1950</v>
      </c>
      <c r="M10" s="143">
        <f t="shared" si="0"/>
        <v>875.0687179487179</v>
      </c>
      <c r="N10" s="144">
        <f t="shared" si="1"/>
        <v>927.57284102564097</v>
      </c>
      <c r="O10" s="145">
        <f t="shared" si="1"/>
        <v>983.22721148717949</v>
      </c>
      <c r="P10" s="146"/>
    </row>
    <row r="11" spans="1:16" s="148" customFormat="1" ht="14.5" x14ac:dyDescent="0.35">
      <c r="A11" s="196"/>
      <c r="B11" s="197"/>
      <c r="C11" s="194"/>
      <c r="D11" s="194"/>
      <c r="E11" s="194"/>
      <c r="F11" s="194"/>
      <c r="G11" s="194"/>
      <c r="H11" s="194"/>
      <c r="I11" s="194"/>
      <c r="J11" s="194"/>
      <c r="K11" s="194"/>
      <c r="L11" s="198"/>
      <c r="M11" s="194"/>
      <c r="N11" s="195"/>
      <c r="O11" s="199"/>
      <c r="P11" s="147"/>
    </row>
    <row r="12" spans="1:16" s="148" customFormat="1" ht="14.4" customHeight="1" x14ac:dyDescent="0.35">
      <c r="A12" s="191" t="s">
        <v>76</v>
      </c>
      <c r="B12" s="149" t="s">
        <v>84</v>
      </c>
      <c r="C12" s="194">
        <v>89244</v>
      </c>
      <c r="D12" s="194">
        <f t="shared" si="2"/>
        <v>111555</v>
      </c>
      <c r="E12" s="194"/>
      <c r="F12" s="194"/>
      <c r="G12" s="194"/>
      <c r="H12" s="194"/>
      <c r="I12" s="194"/>
      <c r="J12" s="194"/>
      <c r="K12" s="194"/>
      <c r="L12" s="142">
        <v>1950</v>
      </c>
      <c r="M12" s="143">
        <f t="shared" ref="M12:M24" si="3">C12/L12</f>
        <v>45.766153846153848</v>
      </c>
      <c r="N12" s="144">
        <f t="shared" ref="N12:O24" si="4">M12*1.06</f>
        <v>48.512123076923082</v>
      </c>
      <c r="O12" s="145">
        <f t="shared" si="4"/>
        <v>51.422850461538467</v>
      </c>
      <c r="P12" s="147"/>
    </row>
    <row r="13" spans="1:16" s="126" customFormat="1" ht="15" customHeight="1" x14ac:dyDescent="0.35">
      <c r="A13" s="192"/>
      <c r="B13" s="150" t="s">
        <v>85</v>
      </c>
      <c r="C13" s="194">
        <v>136662</v>
      </c>
      <c r="D13" s="194">
        <f t="shared" si="2"/>
        <v>170827.5</v>
      </c>
      <c r="E13" s="194"/>
      <c r="F13" s="194"/>
      <c r="G13" s="194"/>
      <c r="H13" s="194"/>
      <c r="I13" s="194"/>
      <c r="J13" s="194"/>
      <c r="K13" s="194"/>
      <c r="L13" s="142">
        <v>1950</v>
      </c>
      <c r="M13" s="143">
        <f t="shared" si="3"/>
        <v>70.083076923076916</v>
      </c>
      <c r="N13" s="144">
        <f t="shared" si="4"/>
        <v>74.288061538461534</v>
      </c>
      <c r="O13" s="145">
        <f t="shared" si="4"/>
        <v>78.745345230769232</v>
      </c>
      <c r="P13"/>
    </row>
    <row r="14" spans="1:16" s="126" customFormat="1" ht="14.5" x14ac:dyDescent="0.35">
      <c r="A14" s="192"/>
      <c r="B14" s="150" t="s">
        <v>21</v>
      </c>
      <c r="C14" s="194">
        <v>157470</v>
      </c>
      <c r="D14" s="194">
        <f t="shared" si="2"/>
        <v>196837.5</v>
      </c>
      <c r="E14" s="194"/>
      <c r="F14" s="194"/>
      <c r="G14" s="194"/>
      <c r="H14" s="194"/>
      <c r="I14" s="194"/>
      <c r="J14" s="194"/>
      <c r="K14" s="194"/>
      <c r="L14" s="142">
        <v>1950</v>
      </c>
      <c r="M14" s="143">
        <f t="shared" si="3"/>
        <v>80.753846153846155</v>
      </c>
      <c r="N14" s="144">
        <f t="shared" si="4"/>
        <v>85.599076923076922</v>
      </c>
      <c r="O14" s="145">
        <f t="shared" si="4"/>
        <v>90.735021538461538</v>
      </c>
      <c r="P14"/>
    </row>
    <row r="15" spans="1:16" s="126" customFormat="1" ht="14.5" x14ac:dyDescent="0.35">
      <c r="A15" s="192"/>
      <c r="B15" s="150" t="s">
        <v>22</v>
      </c>
      <c r="C15" s="194">
        <v>199872</v>
      </c>
      <c r="D15" s="194">
        <f t="shared" si="2"/>
        <v>249840</v>
      </c>
      <c r="E15" s="194"/>
      <c r="F15" s="194"/>
      <c r="G15" s="194"/>
      <c r="H15" s="194"/>
      <c r="I15" s="194"/>
      <c r="J15" s="194"/>
      <c r="K15" s="194"/>
      <c r="L15" s="142">
        <v>1950</v>
      </c>
      <c r="M15" s="143">
        <f t="shared" si="3"/>
        <v>102.49846153846154</v>
      </c>
      <c r="N15" s="144">
        <f t="shared" si="4"/>
        <v>108.64836923076923</v>
      </c>
      <c r="O15" s="145">
        <f t="shared" si="4"/>
        <v>115.16727138461539</v>
      </c>
      <c r="P15"/>
    </row>
    <row r="16" spans="1:16" s="126" customFormat="1" ht="14.5" x14ac:dyDescent="0.35">
      <c r="A16" s="192"/>
      <c r="B16" s="150" t="s">
        <v>23</v>
      </c>
      <c r="C16" s="194">
        <v>244056</v>
      </c>
      <c r="D16" s="194">
        <f t="shared" si="2"/>
        <v>305070</v>
      </c>
      <c r="E16" s="194"/>
      <c r="F16" s="194"/>
      <c r="G16" s="194"/>
      <c r="H16" s="194"/>
      <c r="I16" s="194"/>
      <c r="J16" s="194"/>
      <c r="K16" s="194"/>
      <c r="L16" s="142">
        <v>1950</v>
      </c>
      <c r="M16" s="143">
        <f t="shared" si="3"/>
        <v>125.15692307692308</v>
      </c>
      <c r="N16" s="144">
        <f t="shared" si="4"/>
        <v>132.66633846153846</v>
      </c>
      <c r="O16" s="145">
        <f t="shared" si="4"/>
        <v>140.62631876923078</v>
      </c>
      <c r="P16"/>
    </row>
    <row r="17" spans="1:15" s="126" customFormat="1" ht="14.5" x14ac:dyDescent="0.35">
      <c r="A17" s="192"/>
      <c r="B17" s="150" t="s">
        <v>24</v>
      </c>
      <c r="C17" s="194">
        <v>335218</v>
      </c>
      <c r="D17" s="194">
        <f t="shared" si="2"/>
        <v>419022.5</v>
      </c>
      <c r="E17" s="194"/>
      <c r="F17" s="194"/>
      <c r="G17" s="194"/>
      <c r="H17" s="194"/>
      <c r="I17" s="194"/>
      <c r="J17" s="194"/>
      <c r="K17" s="194"/>
      <c r="L17" s="142">
        <v>1950</v>
      </c>
      <c r="M17" s="143">
        <f t="shared" si="3"/>
        <v>171.90666666666667</v>
      </c>
      <c r="N17" s="144">
        <f t="shared" si="4"/>
        <v>182.22106666666667</v>
      </c>
      <c r="O17" s="145">
        <f t="shared" si="4"/>
        <v>193.15433066666668</v>
      </c>
    </row>
    <row r="18" spans="1:15" s="126" customFormat="1" ht="14.5" x14ac:dyDescent="0.35">
      <c r="A18" s="192"/>
      <c r="B18" s="150" t="s">
        <v>25</v>
      </c>
      <c r="C18" s="194">
        <v>414684</v>
      </c>
      <c r="D18" s="194">
        <f t="shared" si="2"/>
        <v>518355</v>
      </c>
      <c r="E18" s="194"/>
      <c r="F18" s="194"/>
      <c r="G18" s="194"/>
      <c r="H18" s="194"/>
      <c r="I18" s="194"/>
      <c r="J18" s="194"/>
      <c r="K18" s="194"/>
      <c r="L18" s="142">
        <v>1950</v>
      </c>
      <c r="M18" s="143">
        <f t="shared" si="3"/>
        <v>212.65846153846155</v>
      </c>
      <c r="N18" s="144">
        <f t="shared" si="4"/>
        <v>225.41796923076924</v>
      </c>
      <c r="O18" s="145">
        <f t="shared" si="4"/>
        <v>238.94304738461543</v>
      </c>
    </row>
    <row r="19" spans="1:15" s="126" customFormat="1" ht="14.5" x14ac:dyDescent="0.35">
      <c r="A19" s="192"/>
      <c r="B19" s="150" t="s">
        <v>26</v>
      </c>
      <c r="C19" s="194">
        <v>511140</v>
      </c>
      <c r="D19" s="194">
        <f t="shared" si="2"/>
        <v>638925</v>
      </c>
      <c r="E19" s="194"/>
      <c r="F19" s="194"/>
      <c r="G19" s="194"/>
      <c r="H19" s="194"/>
      <c r="I19" s="194"/>
      <c r="J19" s="194"/>
      <c r="K19" s="194"/>
      <c r="L19" s="142">
        <v>1950</v>
      </c>
      <c r="M19" s="143">
        <f t="shared" si="3"/>
        <v>262.12307692307695</v>
      </c>
      <c r="N19" s="144">
        <f t="shared" si="4"/>
        <v>277.85046153846156</v>
      </c>
      <c r="O19" s="145">
        <f t="shared" si="4"/>
        <v>294.52148923076925</v>
      </c>
    </row>
    <row r="20" spans="1:15" s="126" customFormat="1" ht="14.5" x14ac:dyDescent="0.35">
      <c r="A20" s="192"/>
      <c r="B20" s="150" t="s">
        <v>27</v>
      </c>
      <c r="C20" s="194">
        <v>659394</v>
      </c>
      <c r="D20" s="194">
        <f t="shared" si="2"/>
        <v>824242.5</v>
      </c>
      <c r="E20" s="194"/>
      <c r="F20" s="194"/>
      <c r="G20" s="194"/>
      <c r="H20" s="194"/>
      <c r="I20" s="194"/>
      <c r="J20" s="194"/>
      <c r="K20" s="194"/>
      <c r="L20" s="142">
        <v>1950</v>
      </c>
      <c r="M20" s="143">
        <f t="shared" si="3"/>
        <v>338.15076923076924</v>
      </c>
      <c r="N20" s="144">
        <f t="shared" si="4"/>
        <v>358.43981538461543</v>
      </c>
      <c r="O20" s="145">
        <f t="shared" si="4"/>
        <v>379.94620430769237</v>
      </c>
    </row>
    <row r="21" spans="1:15" s="126" customFormat="1" ht="14.5" x14ac:dyDescent="0.35">
      <c r="A21" s="192"/>
      <c r="B21" s="150" t="s">
        <v>28</v>
      </c>
      <c r="C21" s="194">
        <v>819458</v>
      </c>
      <c r="D21" s="194">
        <f t="shared" si="2"/>
        <v>1024322.5</v>
      </c>
      <c r="E21" s="194"/>
      <c r="F21" s="194"/>
      <c r="G21" s="194"/>
      <c r="H21" s="194"/>
      <c r="I21" s="194"/>
      <c r="J21" s="194"/>
      <c r="K21" s="194"/>
      <c r="L21" s="142">
        <v>1950</v>
      </c>
      <c r="M21" s="143">
        <f t="shared" si="3"/>
        <v>420.23487179487182</v>
      </c>
      <c r="N21" s="144">
        <f t="shared" si="4"/>
        <v>445.44896410256416</v>
      </c>
      <c r="O21" s="145">
        <f t="shared" si="4"/>
        <v>472.17590194871804</v>
      </c>
    </row>
    <row r="22" spans="1:15" s="126" customFormat="1" ht="14.5" x14ac:dyDescent="0.35">
      <c r="A22" s="192"/>
      <c r="B22" s="150" t="s">
        <v>29</v>
      </c>
      <c r="C22" s="194">
        <v>1006260</v>
      </c>
      <c r="D22" s="194">
        <f t="shared" si="2"/>
        <v>1257825</v>
      </c>
      <c r="E22" s="194"/>
      <c r="F22" s="194"/>
      <c r="G22" s="194"/>
      <c r="H22" s="194"/>
      <c r="I22" s="194"/>
      <c r="J22" s="194"/>
      <c r="K22" s="194"/>
      <c r="L22" s="142">
        <v>1950</v>
      </c>
      <c r="M22" s="143">
        <f t="shared" si="3"/>
        <v>516.03076923076924</v>
      </c>
      <c r="N22" s="144">
        <f t="shared" si="4"/>
        <v>546.99261538461542</v>
      </c>
      <c r="O22" s="145">
        <f t="shared" si="4"/>
        <v>579.81217230769232</v>
      </c>
    </row>
    <row r="23" spans="1:15" s="126" customFormat="1" ht="14.5" x14ac:dyDescent="0.35">
      <c r="A23" s="192"/>
      <c r="B23" s="150" t="s">
        <v>30</v>
      </c>
      <c r="C23" s="194">
        <v>1376724</v>
      </c>
      <c r="D23" s="194">
        <f t="shared" si="2"/>
        <v>1720905</v>
      </c>
      <c r="E23" s="194"/>
      <c r="F23" s="194"/>
      <c r="G23" s="194"/>
      <c r="H23" s="194"/>
      <c r="I23" s="194"/>
      <c r="J23" s="194"/>
      <c r="K23" s="194"/>
      <c r="L23" s="142">
        <v>1950</v>
      </c>
      <c r="M23" s="143">
        <f t="shared" si="3"/>
        <v>706.01230769230767</v>
      </c>
      <c r="N23" s="144">
        <f t="shared" si="4"/>
        <v>748.37304615384619</v>
      </c>
      <c r="O23" s="145">
        <f t="shared" si="4"/>
        <v>793.27542892307702</v>
      </c>
    </row>
    <row r="24" spans="1:15" s="126" customFormat="1" ht="15" thickBot="1" x14ac:dyDescent="0.4">
      <c r="A24" s="193"/>
      <c r="B24" s="151" t="s">
        <v>94</v>
      </c>
      <c r="C24" s="200">
        <v>1688112</v>
      </c>
      <c r="D24" s="200">
        <f t="shared" si="2"/>
        <v>2110140</v>
      </c>
      <c r="E24" s="200"/>
      <c r="F24" s="200"/>
      <c r="G24" s="200"/>
      <c r="H24" s="200"/>
      <c r="I24" s="200"/>
      <c r="J24" s="200"/>
      <c r="K24" s="200"/>
      <c r="L24" s="152">
        <v>1950</v>
      </c>
      <c r="M24" s="153">
        <f t="shared" si="3"/>
        <v>865.69846153846152</v>
      </c>
      <c r="N24" s="154">
        <f t="shared" si="4"/>
        <v>917.64036923076924</v>
      </c>
      <c r="O24" s="155">
        <f t="shared" si="4"/>
        <v>972.69879138461545</v>
      </c>
    </row>
    <row r="25" spans="1:15" s="126" customFormat="1" ht="13" x14ac:dyDescent="0.3"/>
    <row r="26" spans="1:15" s="126" customFormat="1" ht="13" x14ac:dyDescent="0.3">
      <c r="B26" s="156"/>
      <c r="C26" s="156"/>
      <c r="D26" s="156"/>
      <c r="E26" s="156"/>
      <c r="F26" s="156"/>
      <c r="G26" s="156"/>
      <c r="H26" s="156"/>
      <c r="I26" s="156"/>
      <c r="J26" s="156"/>
      <c r="K26" s="156"/>
      <c r="L26" s="156"/>
    </row>
    <row r="27" spans="1:15" s="126" customFormat="1" ht="13" x14ac:dyDescent="0.3">
      <c r="B27" s="157" t="s">
        <v>105</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1D4CB2-D010-418E-BB44-FAD6A33E58C0}"/>
</file>

<file path=customXml/itemProps2.xml><?xml version="1.0" encoding="utf-8"?>
<ds:datastoreItem xmlns:ds="http://schemas.openxmlformats.org/officeDocument/2006/customXml" ds:itemID="{5566BCFD-738D-4DB4-B905-005F9F57A127}"/>
</file>

<file path=customXml/itemProps3.xml><?xml version="1.0" encoding="utf-8"?>
<ds:datastoreItem xmlns:ds="http://schemas.openxmlformats.org/officeDocument/2006/customXml" ds:itemID="{771AB58B-85ED-4576-9CE8-EA30FC264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Work with this sheet</vt:lpstr>
      <vt:lpstr>Basic Remuneration levels 2025</vt:lpstr>
      <vt:lpstr>POSTLEVEL</vt:lpstr>
      <vt:lpstr>'Basic Remuneration levels 2025'!Print_Area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2025-01-20T12:55:12Z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